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3538720-5472-443B-9BB3-4A1356F7DB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F20" i="20" s="1"/>
  <c r="E19" i="20"/>
  <c r="E20" i="20" s="1"/>
  <c r="D19" i="20"/>
  <c r="D20" i="20" s="1"/>
  <c r="F11" i="20"/>
  <c r="F12" i="20" s="1"/>
  <c r="E11" i="20"/>
  <c r="E12" i="20" s="1"/>
  <c r="D11" i="20"/>
  <c r="D12" i="20" s="1"/>
  <c r="M52" i="16" l="1"/>
  <c r="N52" i="16"/>
  <c r="L39" i="16"/>
  <c r="M39" i="16"/>
  <c r="N39" i="16"/>
  <c r="L20" i="16"/>
  <c r="M20" i="16"/>
  <c r="N20" i="16"/>
  <c r="L51" i="16"/>
  <c r="M51" i="16"/>
  <c r="N51" i="16"/>
  <c r="L46" i="16"/>
  <c r="M46" i="16"/>
  <c r="N46" i="16"/>
  <c r="N27" i="16"/>
  <c r="M27" i="16"/>
  <c r="L27" i="16"/>
  <c r="L72" i="16"/>
  <c r="M72" i="16"/>
  <c r="N72" i="16"/>
  <c r="L62" i="16"/>
  <c r="M62" i="16"/>
  <c r="N62" i="16"/>
  <c r="L32" i="16"/>
  <c r="M32" i="16"/>
  <c r="N32" i="16"/>
  <c r="L69" i="16"/>
  <c r="M69" i="16"/>
  <c r="N69" i="16"/>
  <c r="N65" i="16"/>
  <c r="M65" i="16"/>
  <c r="L65" i="16"/>
  <c r="L59" i="16"/>
  <c r="M59" i="16"/>
  <c r="N59" i="16"/>
  <c r="L82" i="16"/>
  <c r="M82" i="16"/>
  <c r="N82" i="16"/>
  <c r="I9" i="15"/>
  <c r="I10" i="15" s="1"/>
  <c r="H9" i="15"/>
  <c r="H10" i="15" s="1"/>
  <c r="G9" i="15"/>
  <c r="G10" i="15" s="1"/>
  <c r="N73" i="16" l="1"/>
  <c r="M73" i="16"/>
  <c r="L73" i="16"/>
  <c r="L24" i="16"/>
  <c r="L52" i="16" s="1"/>
  <c r="M24" i="16"/>
  <c r="N24" i="16"/>
  <c r="L85" i="16"/>
  <c r="L86" i="16" s="1"/>
  <c r="M85" i="16"/>
  <c r="M86" i="16" s="1"/>
  <c r="N85" i="16"/>
  <c r="N86" i="16" s="1"/>
  <c r="N87" i="16" l="1"/>
  <c r="I5" i="12" s="1"/>
  <c r="M87" i="16"/>
  <c r="D5" i="12" s="1"/>
  <c r="L87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<sst xmlns="http://schemas.openxmlformats.org/spreadsheetml/2006/main" count="512" uniqueCount="326">
  <si>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</si>
  <si>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</si>
  <si>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</si>
  <si>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</si>
  <si>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</si>
  <si>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</si>
  <si>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</si>
  <si>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</si>
  <si>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</si>
  <si>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</si>
  <si>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</si>
  <si>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</si>
  <si>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</si>
  <si>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</si>
  <si>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</si>
  <si>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</si>
  <si>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</si>
  <si>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</si>
  <si>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</si>
  <si>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</si>
  <si>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</si>
  <si>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</si>
  <si>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</si>
  <si>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</si>
  <si>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</si>
  <si>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</si>
  <si>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</si>
  <si>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</si>
  <si>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</si>
  <si>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</si>
  <si>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</si>
  <si>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</si>
  <si>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</si>
  <si>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</si>
  <si>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</si>
  <si>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</si>
  <si>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</si>
  <si>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</si>
  <si>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</si>
  <si>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</si>
  <si>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</si>
  <si>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</si>
  <si>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</si>
  <si>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</si>
  <si>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</si>
  <si>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</si>
  <si>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</si>
  <si>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</si>
  <si>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</si>
  <si>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</si>
  <si>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</si>
  <si>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</si>
  <si>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</si>
  <si>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</si>
  <si>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</si>
  <si>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</si>
  <si>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</si>
  <si>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</si>
  <si>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</si>
  <si>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</si>
  <si>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</si>
  <si>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</si>
  <si>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</si>
  <si>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</si>
  <si>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</si>
  <si>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</si>
  <si>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</si>
  <si>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</si>
  <si>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</si>
  <si>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</si>
  <si>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</si>
  <si>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</si>
  <si>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</si>
  <si>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</si>
  <si>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</si>
  <si>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</si>
  <si>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</si>
  <si>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</si>
  <si>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</si>
  <si>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</si>
  <si>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</si>
  <si>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</si>
  <si>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</si>
  <si>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</si>
  <si>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</si>
  <si>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</si>
  <si>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</si>
  <si>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</si>
  <si>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</si>
  <si>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</si>
  <si>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</si>
  <si>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</si>
  <si>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</si>
  <si>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</si>
  <si>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</si>
  <si>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</si>
  <si>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</si>
  <si>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</si>
  <si>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</si>
  <si>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</si>
  <si>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</si>
  <si>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</si>
  <si>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</si>
  <si>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</si>
  <si>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</si>
  <si>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</si>
  <si>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</si>
  <si>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</si>
  <si>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</si>
  <si>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</si>
  <si>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</si>
  <si>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</si>
  <si>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</si>
  <si>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</si>
  <si>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</si>
  <si>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</si>
  <si>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</si>
  <si>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</si>
  <si>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</si>
  <si>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</si>
  <si>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</si>
  <si>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</si>
  <si>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</si>
  <si>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</si>
  <si>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</si>
  <si>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</si>
  <si>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</si>
  <si>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</si>
  <si>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</si>
  <si>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</si>
  <si>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</si>
  <si>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</si>
  <si>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</si>
  <si>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</si>
  <si>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</si>
  <si>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</si>
  <si>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</si>
  <si>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</si>
  <si>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</si>
  <si>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</si>
  <si>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</si>
  <si>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</si>
  <si>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</si>
  <si>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</si>
  <si>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</si>
  <si>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</si>
  <si>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</si>
  <si>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</si>
  <si>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</si>
  <si>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</si>
  <si>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</si>
  <si>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</si>
  <si>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</si>
  <si>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</si>
  <si>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</si>
  <si>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</si>
  <si>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</si>
  <si>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</si>
  <si>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</si>
  <si>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</si>
  <si>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</si>
  <si>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</si>
  <si>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</si>
  <si>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</si>
  <si>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</si>
  <si>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</si>
  <si>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</si>
  <si>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</si>
  <si>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</si>
  <si>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</si>
  <si>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</si>
  <si>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</si>
  <si>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</si>
  <si>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</si>
  <si>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</si>
  <si>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</si>
  <si>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</si>
  <si>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</si>
  <si>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</si>
  <si>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</si>
  <si>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</si>
  <si>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</si>
  <si>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</si>
  <si>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</si>
  <si>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</si>
  <si>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</si>
  <si>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</si>
  <si>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</si>
  <si>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</si>
  <si>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</si>
  <si>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</si>
  <si>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</si>
  <si>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</si>
  <si>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</si>
  <si>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</si>
  <si>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</si>
  <si>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</si>
  <si>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</si>
  <si>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</si>
  <si>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</si>
  <si>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</si>
  <si>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</si>
  <si>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</si>
  <si>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</si>
  <si>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</si>
  <si>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</si>
  <si>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</si>
  <si>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</si>
  <si>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</si>
  <si>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</si>
  <si>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</si>
  <si>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</si>
  <si>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</si>
  <si>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</si>
  <si>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</si>
  <si>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</si>
  <si>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</si>
  <si>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</si>
  <si>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</si>
  <si>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</si>
  <si>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</si>
  <si>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</si>
  <si>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</si>
  <si>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</si>
  <si>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</si>
  <si>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</si>
  <si>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</si>
  <si>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</si>
  <si>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</si>
  <si>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</si>
  <si>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</si>
  <si>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</si>
  <si>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</si>
  <si>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</si>
  <si>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</si>
  <si>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</si>
  <si>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</si>
  <si>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</si>
  <si>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</si>
  <si>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</si>
  <si>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</si>
  <si>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</si>
  <si>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</si>
  <si>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</si>
  <si>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</si>
  <si>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</si>
  <si>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</si>
  <si>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</si>
  <si>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</si>
  <si>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</si>
  <si>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</si>
  <si>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</si>
  <si>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</si>
  <si>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</si>
  <si>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</si>
  <si>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</si>
  <si>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</si>
  <si>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</si>
  <si>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</si>
  <si>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</si>
  <si>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</si>
  <si>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</si>
  <si>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</si>
  <si>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</si>
  <si>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</si>
  <si>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</si>
  <si>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</si>
  <si>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</si>
  <si>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</si>
  <si>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</si>
  <si>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</si>
  <si>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</si>
  <si>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</si>
  <si>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</si>
  <si>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</si>
  <si>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</si>
  <si>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</si>
  <si>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</si>
  <si>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</si>
  <si>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</si>
  <si>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</si>
  <si>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</si>
  <si>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</si>
  <si>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</si>
  <si>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</si>
  <si>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</si>
  <si>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</si>
  <si>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</si>
  <si>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</si>
  <si>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</si>
  <si>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</si>
  <si>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</si>
  <si>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</si>
  <si>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</si>
  <si>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</si>
  <si>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</si>
  <si>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</si>
  <si>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</si>
  <si>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</si>
  <si>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</si>
  <si>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</si>
  <si>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</si>
  <si>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</si>
  <si>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</si>
  <si>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Mansour Hotel</t>
  </si>
  <si>
    <t>HMAN</t>
  </si>
  <si>
    <t>Bulletin No (118)</t>
  </si>
  <si>
    <t>ISX Trading Indices of Thursday 9/7/2026</t>
  </si>
  <si>
    <t>Thursday 9/7/2026</t>
  </si>
  <si>
    <t>Iraq Stock Exchange not trading companies of Thursday 9/7/2026</t>
  </si>
  <si>
    <t xml:space="preserve">OTC Platform Trading Bulletin No (118) </t>
  </si>
  <si>
    <t xml:space="preserve">Regular Market Bulletin No (118) </t>
  </si>
  <si>
    <t>Second Platform Market Bulletin No (118)</t>
  </si>
  <si>
    <t xml:space="preserve">Undisclosed Platform Companies Bulletin No (118) </t>
  </si>
  <si>
    <t>Total of  Insurance Sector</t>
  </si>
  <si>
    <t>Non Iraqis' Bulletin  Thursday  July 9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</si>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</sst>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9" xfId="0" applyFont="1" applyFill="1" applyBorder="1" applyAlignment="1">
      <alignment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0" borderId="96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1076326</xdr:colOff>
      <xdr:row>0</xdr:row>
      <xdr:rowOff>0</xdr:rowOff>
    </xdr:from>
    <xdr:to>
      <xdr:col>13</xdr:col>
      <xdr:colOff>2400302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6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6</xdr:col>
      <xdr:colOff>1320379</xdr:colOff>
      <xdr:row>22</xdr:row>
      <xdr:rowOff>466725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01DFF2-6B5B-E1A4-A434-178F68B20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29175"/>
          <a:ext cx="5930479" cy="2809875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1333501</xdr:colOff>
      <xdr:row>15</xdr:row>
      <xdr:rowOff>38100</xdr:rowOff>
    </xdr:from>
    <xdr:to>
      <xdr:col>13</xdr:col>
      <xdr:colOff>2466975</xdr:colOff>
      <xdr:row>22</xdr:row>
      <xdr:rowOff>466725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914BF9E-E9FF-9A0D-A1DE-11E731C86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67451" y="4829175"/>
          <a:ext cx="6029324" cy="2809875"/>
        </a:xfrm>
        <a:prstGeom prst="rect">
          <a:avLst/>
        </a:prstGeom>
      </xdr:spPr>
    </xdr:pic>
    <xdr:clientData/>
  </xdr:twoCellAnchor>
  <xdr:twoCellAnchor editAs="oneCell">
    <xdr:from>
      <xdr:col>11</xdr:col>
      <xdr:colOff>47625</xdr:colOff>
      <xdr:row>6</xdr:row>
      <xdr:rowOff>0</xdr:rowOff>
    </xdr:from>
    <xdr:to>
      <xdr:col>13</xdr:col>
      <xdr:colOff>2466975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C76D8D6-2D95-0CD7-48A7-D0C7F11B6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39225" y="1962150"/>
          <a:ext cx="32575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31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87578D-77CD-4014-5688-A5D2A322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4575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19050</xdr:colOff>
      <xdr:row>31</xdr:row>
      <xdr:rowOff>28576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CFBE2D8-3A00-D3AE-0CCE-BC4EC70FF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38725" cy="348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73</xdr:row>
      <xdr:rowOff>28256</xdr:rowOff>
    </xdr:from>
    <xdr:to>
      <xdr:col>13</xdr:col>
      <xdr:colOff>1522971</xdr:colOff>
      <xdr:row>73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O12" sqref="O1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72" t="s">
        <v>0</v>
      </c>
      <c r="C1" s="173"/>
      <c r="D1" s="174"/>
      <c r="E1" s="175"/>
      <c r="F1" s="176"/>
      <c r="G1" s="176"/>
      <c r="H1" s="176"/>
      <c r="I1" s="176"/>
      <c r="J1" s="176"/>
      <c r="K1" s="177"/>
      <c r="L1" s="19"/>
      <c r="M1" s="19"/>
      <c r="N1" s="19"/>
    </row>
    <row r="2" spans="2:16" ht="30" customHeight="1">
      <c r="B2" s="185" t="s">
        <v>306</v>
      </c>
      <c r="C2" s="186"/>
      <c r="D2" s="18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78" t="s">
        <v>307</v>
      </c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80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1" t="s">
        <v>62</v>
      </c>
      <c r="C5" s="182"/>
      <c r="D5" s="183">
        <f>'Bullient '!M87+OTC!H10</f>
        <v>617222515</v>
      </c>
      <c r="E5" s="184"/>
      <c r="F5" s="23"/>
      <c r="G5" s="181" t="s">
        <v>63</v>
      </c>
      <c r="H5" s="182"/>
      <c r="I5" s="183">
        <f>'Bullient '!N87+OTC!I10</f>
        <v>1167549544.1099997</v>
      </c>
      <c r="J5" s="184"/>
      <c r="K5" s="24"/>
      <c r="L5" s="181" t="s">
        <v>8</v>
      </c>
      <c r="M5" s="182"/>
      <c r="N5" s="25">
        <f>'Bullient '!L87+OTC!G10</f>
        <v>1405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6"/>
      <c r="L6" s="167"/>
      <c r="M6" s="168"/>
      <c r="N6" s="28"/>
    </row>
    <row r="7" spans="2:16" ht="24.95" customHeight="1">
      <c r="B7" s="169" t="s">
        <v>1</v>
      </c>
      <c r="C7" s="170"/>
      <c r="D7" s="171"/>
      <c r="E7" s="29">
        <v>1016.21</v>
      </c>
      <c r="F7" s="30"/>
      <c r="G7" s="169" t="s">
        <v>5</v>
      </c>
      <c r="H7" s="170"/>
      <c r="I7" s="171"/>
      <c r="J7" s="29">
        <v>1275.33</v>
      </c>
      <c r="K7" s="165"/>
      <c r="L7" s="160"/>
      <c r="M7" s="161"/>
      <c r="N7" s="18"/>
    </row>
    <row r="8" spans="2:16" ht="24.95" customHeight="1">
      <c r="B8" s="169" t="s">
        <v>2</v>
      </c>
      <c r="C8" s="170"/>
      <c r="D8" s="171"/>
      <c r="E8" s="29">
        <v>1022.12</v>
      </c>
      <c r="F8" s="31"/>
      <c r="G8" s="169" t="s">
        <v>6</v>
      </c>
      <c r="H8" s="170"/>
      <c r="I8" s="171"/>
      <c r="J8" s="29">
        <v>1278.1300000000001</v>
      </c>
      <c r="K8" s="165"/>
      <c r="L8" s="160"/>
      <c r="M8" s="161"/>
      <c r="N8" s="18"/>
    </row>
    <row r="9" spans="2:16" ht="24.95" customHeight="1">
      <c r="B9" s="162" t="s">
        <v>3</v>
      </c>
      <c r="C9" s="163"/>
      <c r="D9" s="164"/>
      <c r="E9" s="126">
        <f>((E7/E8)-1)*100</f>
        <v>-0.57820999491252634</v>
      </c>
      <c r="F9" s="31"/>
      <c r="G9" s="162" t="s">
        <v>3</v>
      </c>
      <c r="H9" s="163"/>
      <c r="I9" s="164"/>
      <c r="J9" s="126">
        <f>((J7/J8)-1)*100</f>
        <v>-0.2190700476477514</v>
      </c>
      <c r="K9" s="165"/>
      <c r="L9" s="160"/>
      <c r="M9" s="161"/>
      <c r="N9" s="18"/>
    </row>
    <row r="10" spans="2:16" ht="24.95" customHeight="1">
      <c r="B10" s="162" t="s">
        <v>4</v>
      </c>
      <c r="C10" s="163"/>
      <c r="D10" s="164"/>
      <c r="E10" s="126">
        <f>E7-E8</f>
        <v>-5.9099999999999682</v>
      </c>
      <c r="F10" s="21"/>
      <c r="G10" s="162" t="s">
        <v>4</v>
      </c>
      <c r="H10" s="163"/>
      <c r="I10" s="164"/>
      <c r="J10" s="126">
        <f>J7-J8</f>
        <v>-2.8000000000001819</v>
      </c>
      <c r="K10" s="165"/>
      <c r="L10" s="160"/>
      <c r="M10" s="161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9"/>
      <c r="L11" s="160"/>
      <c r="M11" s="161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38</v>
      </c>
      <c r="I12" s="39" t="s">
        <v>64</v>
      </c>
      <c r="J12" s="38">
        <v>16</v>
      </c>
      <c r="K12" s="165"/>
      <c r="L12" s="160"/>
      <c r="M12" s="161"/>
      <c r="N12" s="18"/>
      <c r="O12" s="32"/>
      <c r="P12" s="1" t="s">
        <v>289</v>
      </c>
    </row>
    <row r="13" spans="2:16" ht="24.95" customHeight="1">
      <c r="B13" s="37" t="s">
        <v>68</v>
      </c>
      <c r="C13" s="38">
        <v>49</v>
      </c>
      <c r="D13" s="39" t="s">
        <v>64</v>
      </c>
      <c r="E13" s="38">
        <v>1</v>
      </c>
      <c r="F13" s="30"/>
      <c r="G13" s="191" t="s">
        <v>66</v>
      </c>
      <c r="H13" s="192"/>
      <c r="I13" s="193"/>
      <c r="J13" s="38">
        <v>6</v>
      </c>
      <c r="K13" s="165"/>
      <c r="L13" s="160"/>
      <c r="M13" s="161"/>
      <c r="N13" s="18"/>
      <c r="O13" s="32"/>
    </row>
    <row r="14" spans="2:16" ht="24.95" customHeight="1">
      <c r="B14" s="162" t="s">
        <v>81</v>
      </c>
      <c r="C14" s="163" t="s">
        <v>10</v>
      </c>
      <c r="D14" s="164" t="s">
        <v>10</v>
      </c>
      <c r="E14" s="38">
        <v>8</v>
      </c>
      <c r="F14" s="21"/>
      <c r="G14" s="194" t="s">
        <v>67</v>
      </c>
      <c r="H14" s="195"/>
      <c r="I14" s="196"/>
      <c r="J14" s="38">
        <v>18</v>
      </c>
      <c r="K14" s="165"/>
      <c r="L14" s="160"/>
      <c r="M14" s="161"/>
      <c r="N14" s="26"/>
      <c r="O14" s="32"/>
    </row>
    <row r="15" spans="2:16" ht="24.95" customHeight="1">
      <c r="B15" s="162" t="s">
        <v>65</v>
      </c>
      <c r="C15" s="163" t="s">
        <v>11</v>
      </c>
      <c r="D15" s="164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30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0.7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37.5" customHeight="1">
      <c r="B23" s="18"/>
      <c r="C23" s="18"/>
      <c r="D23" s="18"/>
      <c r="E23" s="18"/>
      <c r="F23" s="18"/>
      <c r="G23" s="26"/>
      <c r="H23" s="26"/>
      <c r="I23" s="26"/>
      <c r="J23" s="26"/>
      <c r="K23" s="26"/>
      <c r="L23" s="26"/>
      <c r="M23" s="26"/>
      <c r="N23" s="112"/>
      <c r="O23" s="32"/>
    </row>
    <row r="24" spans="1:15" ht="34.5" customHeight="1">
      <c r="A24" s="188" t="s">
        <v>12</v>
      </c>
      <c r="B24" s="189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</row>
  </sheetData>
  <mergeCells count="31">
    <mergeCell ref="A24:N24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M21" sqref="M2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8" t="s">
        <v>60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</row>
    <row r="3" spans="1:14" ht="36.75" customHeight="1">
      <c r="A3" s="199" t="s">
        <v>308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4" ht="21">
      <c r="A4" s="42"/>
      <c r="B4" s="42"/>
      <c r="C4" s="197" t="s">
        <v>13</v>
      </c>
      <c r="D4" s="197"/>
      <c r="E4" s="197"/>
      <c r="F4" s="197"/>
      <c r="G4" s="42"/>
      <c r="H4" s="197" t="s">
        <v>14</v>
      </c>
      <c r="I4" s="197"/>
      <c r="J4" s="197"/>
      <c r="K4" s="197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273</v>
      </c>
      <c r="D6" s="77">
        <v>0.23</v>
      </c>
      <c r="E6" s="91">
        <v>9.52</v>
      </c>
      <c r="F6" s="80">
        <v>108695</v>
      </c>
      <c r="G6" s="42"/>
      <c r="H6" s="46" t="s">
        <v>136</v>
      </c>
      <c r="I6" s="77">
        <v>0.09</v>
      </c>
      <c r="J6" s="92">
        <v>-10</v>
      </c>
      <c r="K6" s="80">
        <v>1986107</v>
      </c>
      <c r="L6" s="1"/>
      <c r="M6" s="1"/>
    </row>
    <row r="7" spans="1:14" s="49" customFormat="1" ht="17.100000000000001" customHeight="1">
      <c r="A7" s="42"/>
      <c r="B7" s="42"/>
      <c r="C7" s="46" t="s">
        <v>171</v>
      </c>
      <c r="D7" s="77">
        <v>5.2</v>
      </c>
      <c r="E7" s="91">
        <v>8.33</v>
      </c>
      <c r="F7" s="80">
        <v>15348</v>
      </c>
      <c r="G7" s="42"/>
      <c r="H7" s="46" t="s">
        <v>210</v>
      </c>
      <c r="I7" s="77">
        <v>0.15</v>
      </c>
      <c r="J7" s="92">
        <v>-6.25</v>
      </c>
      <c r="K7" s="80">
        <v>10000</v>
      </c>
      <c r="L7" s="1"/>
    </row>
    <row r="8" spans="1:14" s="49" customFormat="1" ht="17.100000000000001" customHeight="1">
      <c r="A8" s="42"/>
      <c r="B8" s="42"/>
      <c r="C8" s="46" t="s">
        <v>169</v>
      </c>
      <c r="D8" s="77">
        <v>0.55000000000000004</v>
      </c>
      <c r="E8" s="91">
        <v>3.77</v>
      </c>
      <c r="F8" s="80">
        <v>847416</v>
      </c>
      <c r="G8" s="42"/>
      <c r="H8" s="46" t="s">
        <v>151</v>
      </c>
      <c r="I8" s="77">
        <v>0.32</v>
      </c>
      <c r="J8" s="92">
        <v>-5.88</v>
      </c>
      <c r="K8" s="80">
        <v>105000000</v>
      </c>
    </row>
    <row r="9" spans="1:14" s="49" customFormat="1" ht="17.100000000000001" customHeight="1">
      <c r="A9" s="42"/>
      <c r="B9" s="42"/>
      <c r="C9" s="46" t="s">
        <v>161</v>
      </c>
      <c r="D9" s="77">
        <v>0.28000000000000003</v>
      </c>
      <c r="E9" s="91">
        <v>3.7</v>
      </c>
      <c r="F9" s="98">
        <v>20000</v>
      </c>
      <c r="G9" s="42"/>
      <c r="H9" s="105" t="s">
        <v>155</v>
      </c>
      <c r="I9" s="99">
        <v>5.85</v>
      </c>
      <c r="J9" s="114">
        <v>-4.0999999999999996</v>
      </c>
      <c r="K9" s="98">
        <v>8720060</v>
      </c>
    </row>
    <row r="10" spans="1:14" s="49" customFormat="1" ht="17.100000000000001" customHeight="1">
      <c r="A10" s="42"/>
      <c r="B10" s="42"/>
      <c r="C10" s="46" t="s">
        <v>245</v>
      </c>
      <c r="D10" s="77">
        <v>4</v>
      </c>
      <c r="E10" s="91">
        <v>1.2658227848101111</v>
      </c>
      <c r="F10" s="98">
        <v>102525932</v>
      </c>
      <c r="G10" s="42"/>
      <c r="H10" s="105" t="s">
        <v>233</v>
      </c>
      <c r="I10" s="99">
        <v>0.86</v>
      </c>
      <c r="J10" s="114">
        <v>-3.37</v>
      </c>
      <c r="K10" s="98">
        <v>127912</v>
      </c>
    </row>
    <row r="11" spans="1:14" s="49" customFormat="1" ht="33" customHeight="1">
      <c r="A11" s="42"/>
      <c r="B11" s="42"/>
      <c r="C11" s="198" t="s">
        <v>61</v>
      </c>
      <c r="D11" s="198"/>
      <c r="E11" s="198"/>
      <c r="F11" s="198"/>
      <c r="G11" s="198"/>
      <c r="H11" s="198"/>
      <c r="I11" s="198"/>
      <c r="J11" s="198"/>
      <c r="K11" s="198"/>
    </row>
    <row r="12" spans="1:14" s="49" customFormat="1" ht="33" customHeight="1">
      <c r="A12" s="42"/>
      <c r="B12" s="42"/>
      <c r="C12" s="198"/>
      <c r="D12" s="198"/>
      <c r="E12" s="198"/>
      <c r="F12" s="198"/>
      <c r="G12" s="198"/>
      <c r="H12" s="198"/>
      <c r="I12" s="198"/>
      <c r="J12" s="198"/>
      <c r="K12" s="198"/>
    </row>
    <row r="13" spans="1:14" ht="29.25" customHeight="1">
      <c r="A13" s="42"/>
      <c r="B13" s="42"/>
      <c r="C13" s="197" t="s">
        <v>18</v>
      </c>
      <c r="D13" s="197"/>
      <c r="E13" s="197"/>
      <c r="F13" s="197"/>
      <c r="G13" s="95"/>
      <c r="H13" s="197" t="s">
        <v>7</v>
      </c>
      <c r="I13" s="197"/>
      <c r="J13" s="197"/>
      <c r="K13" s="19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151</v>
      </c>
      <c r="D15" s="77">
        <v>0.32</v>
      </c>
      <c r="E15" s="78">
        <v>-5.88</v>
      </c>
      <c r="F15" s="80">
        <v>105000000</v>
      </c>
      <c r="G15" s="1"/>
      <c r="H15" s="46" t="s">
        <v>245</v>
      </c>
      <c r="I15" s="77">
        <v>4</v>
      </c>
      <c r="J15" s="78">
        <v>1.2658227848101111</v>
      </c>
      <c r="K15" s="80">
        <v>403328545.91000003</v>
      </c>
    </row>
    <row r="16" spans="1:14" ht="17.100000000000001" customHeight="1">
      <c r="A16" s="42"/>
      <c r="B16" s="42"/>
      <c r="C16" s="46" t="s">
        <v>245</v>
      </c>
      <c r="D16" s="77">
        <v>4</v>
      </c>
      <c r="E16" s="78">
        <v>1.2658227848101111</v>
      </c>
      <c r="F16" s="80">
        <v>102525932</v>
      </c>
      <c r="G16" s="1"/>
      <c r="H16" s="46" t="s">
        <v>247</v>
      </c>
      <c r="I16" s="77">
        <v>2.98</v>
      </c>
      <c r="J16" s="78">
        <v>-0.67</v>
      </c>
      <c r="K16" s="80">
        <v>219405232.44</v>
      </c>
    </row>
    <row r="17" spans="1:11" ht="17.100000000000001" customHeight="1">
      <c r="A17" s="42"/>
      <c r="B17" s="42"/>
      <c r="C17" s="46" t="s">
        <v>231</v>
      </c>
      <c r="D17" s="77">
        <v>1.9</v>
      </c>
      <c r="E17" s="78">
        <v>-1.04</v>
      </c>
      <c r="F17" s="80">
        <v>102339110</v>
      </c>
      <c r="G17" s="1"/>
      <c r="H17" s="46" t="s">
        <v>231</v>
      </c>
      <c r="I17" s="77">
        <v>1.9</v>
      </c>
      <c r="J17" s="78">
        <v>-1.04</v>
      </c>
      <c r="K17" s="80">
        <v>194807290.22</v>
      </c>
    </row>
    <row r="18" spans="1:11" ht="17.100000000000001" customHeight="1">
      <c r="A18" s="42"/>
      <c r="B18" s="42"/>
      <c r="C18" s="46" t="s">
        <v>220</v>
      </c>
      <c r="D18" s="77">
        <v>0.31</v>
      </c>
      <c r="E18" s="78">
        <v>-3.12</v>
      </c>
      <c r="F18" s="80">
        <v>99732809</v>
      </c>
      <c r="G18" s="1"/>
      <c r="H18" s="46" t="s">
        <v>253</v>
      </c>
      <c r="I18" s="77">
        <v>16.2</v>
      </c>
      <c r="J18" s="78">
        <v>-0.98</v>
      </c>
      <c r="K18" s="80">
        <v>161332615.80000001</v>
      </c>
    </row>
    <row r="19" spans="1:11" ht="16.5" customHeight="1">
      <c r="A19" s="42"/>
      <c r="B19" s="42"/>
      <c r="C19" s="46" t="s">
        <v>247</v>
      </c>
      <c r="D19" s="77">
        <v>2.98</v>
      </c>
      <c r="E19" s="78">
        <v>-0.67</v>
      </c>
      <c r="F19" s="80">
        <v>74265479</v>
      </c>
      <c r="G19" s="1"/>
      <c r="H19" s="46" t="s">
        <v>155</v>
      </c>
      <c r="I19" s="77">
        <v>5.85</v>
      </c>
      <c r="J19" s="78">
        <v>-4.0999999999999996</v>
      </c>
      <c r="K19" s="80">
        <v>48789777.579999998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1"/>
  <sheetViews>
    <sheetView topLeftCell="A16" zoomScaleNormal="100" workbookViewId="0">
      <selection activeCell="L52" sqref="L52:N5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1" t="s">
        <v>311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00" t="s">
        <v>29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2"/>
    </row>
    <row r="4" spans="1:14" ht="12.95" customHeight="1">
      <c r="A4" s="58"/>
      <c r="B4" s="46" t="s">
        <v>220</v>
      </c>
      <c r="C4" s="59" t="s">
        <v>219</v>
      </c>
      <c r="D4" s="99">
        <v>0.32</v>
      </c>
      <c r="E4" s="99">
        <v>0.32</v>
      </c>
      <c r="F4" s="99">
        <v>0.31</v>
      </c>
      <c r="G4" s="99">
        <v>0.31</v>
      </c>
      <c r="H4" s="99">
        <v>0.32</v>
      </c>
      <c r="I4" s="99">
        <v>0.31</v>
      </c>
      <c r="J4" s="77">
        <v>0.32</v>
      </c>
      <c r="K4" s="100">
        <v>-3.12</v>
      </c>
      <c r="L4" s="79">
        <v>53</v>
      </c>
      <c r="M4" s="80">
        <v>99732809</v>
      </c>
      <c r="N4" s="80">
        <v>31264498.879999999</v>
      </c>
    </row>
    <row r="5" spans="1:14" ht="12.95" customHeight="1">
      <c r="A5" s="58"/>
      <c r="B5" s="46" t="s">
        <v>247</v>
      </c>
      <c r="C5" s="59" t="s">
        <v>248</v>
      </c>
      <c r="D5" s="99">
        <v>3</v>
      </c>
      <c r="E5" s="99">
        <v>3</v>
      </c>
      <c r="F5" s="99">
        <v>2.91</v>
      </c>
      <c r="G5" s="99">
        <v>2.95</v>
      </c>
      <c r="H5" s="99">
        <v>3</v>
      </c>
      <c r="I5" s="99">
        <v>2.98</v>
      </c>
      <c r="J5" s="77">
        <v>3</v>
      </c>
      <c r="K5" s="100">
        <v>-0.67</v>
      </c>
      <c r="L5" s="79">
        <v>155</v>
      </c>
      <c r="M5" s="80">
        <v>74265479</v>
      </c>
      <c r="N5" s="80">
        <v>219405232.44</v>
      </c>
    </row>
    <row r="6" spans="1:14" ht="12.95" customHeight="1">
      <c r="A6" s="58"/>
      <c r="B6" s="46" t="s">
        <v>112</v>
      </c>
      <c r="C6" s="59" t="s">
        <v>113</v>
      </c>
      <c r="D6" s="99">
        <v>0.66</v>
      </c>
      <c r="E6" s="99">
        <v>0.66</v>
      </c>
      <c r="F6" s="99">
        <v>0.66</v>
      </c>
      <c r="G6" s="99">
        <v>0.66</v>
      </c>
      <c r="H6" s="99">
        <v>0.65</v>
      </c>
      <c r="I6" s="99">
        <v>0.66</v>
      </c>
      <c r="J6" s="77">
        <v>0.66</v>
      </c>
      <c r="K6" s="100">
        <v>0</v>
      </c>
      <c r="L6" s="79">
        <v>4</v>
      </c>
      <c r="M6" s="80">
        <v>338061</v>
      </c>
      <c r="N6" s="80">
        <v>223120.26</v>
      </c>
    </row>
    <row r="7" spans="1:14" ht="12.95" customHeight="1">
      <c r="A7" s="58"/>
      <c r="B7" s="46" t="s">
        <v>263</v>
      </c>
      <c r="C7" s="59" t="s">
        <v>264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13</v>
      </c>
      <c r="M7" s="80">
        <v>12000000</v>
      </c>
      <c r="N7" s="80">
        <v>2760000</v>
      </c>
    </row>
    <row r="8" spans="1:14" ht="12.95" customHeight="1">
      <c r="A8" s="58"/>
      <c r="B8" s="46" t="s">
        <v>161</v>
      </c>
      <c r="C8" s="59" t="s">
        <v>162</v>
      </c>
      <c r="D8" s="99">
        <v>0.28000000000000003</v>
      </c>
      <c r="E8" s="99">
        <v>0.28000000000000003</v>
      </c>
      <c r="F8" s="99">
        <v>0.28000000000000003</v>
      </c>
      <c r="G8" s="99">
        <v>0.28000000000000003</v>
      </c>
      <c r="H8" s="99">
        <v>0.27</v>
      </c>
      <c r="I8" s="99">
        <v>0.28000000000000003</v>
      </c>
      <c r="J8" s="77">
        <v>0.27</v>
      </c>
      <c r="K8" s="100">
        <v>3.7</v>
      </c>
      <c r="L8" s="79">
        <v>2</v>
      </c>
      <c r="M8" s="80">
        <v>20000</v>
      </c>
      <c r="N8" s="80">
        <v>5600</v>
      </c>
    </row>
    <row r="9" spans="1:14" ht="12.95" customHeight="1">
      <c r="A9" s="58"/>
      <c r="B9" s="46" t="s">
        <v>151</v>
      </c>
      <c r="C9" s="59" t="s">
        <v>152</v>
      </c>
      <c r="D9" s="99">
        <v>0.34</v>
      </c>
      <c r="E9" s="99">
        <v>0.34</v>
      </c>
      <c r="F9" s="99">
        <v>0.32</v>
      </c>
      <c r="G9" s="99">
        <v>0.33</v>
      </c>
      <c r="H9" s="99">
        <v>0.33</v>
      </c>
      <c r="I9" s="99">
        <v>0.32</v>
      </c>
      <c r="J9" s="77">
        <v>0.34</v>
      </c>
      <c r="K9" s="100">
        <v>-5.88</v>
      </c>
      <c r="L9" s="79">
        <v>35</v>
      </c>
      <c r="M9" s="80">
        <v>105000000</v>
      </c>
      <c r="N9" s="80">
        <v>34301795.380000003</v>
      </c>
    </row>
    <row r="10" spans="1:14" ht="12.95" customHeight="1">
      <c r="A10" s="58"/>
      <c r="B10" s="46" t="s">
        <v>203</v>
      </c>
      <c r="C10" s="59" t="s">
        <v>202</v>
      </c>
      <c r="D10" s="99">
        <v>0.31</v>
      </c>
      <c r="E10" s="99">
        <v>0.31</v>
      </c>
      <c r="F10" s="99">
        <v>0.31</v>
      </c>
      <c r="G10" s="99">
        <v>0.31</v>
      </c>
      <c r="H10" s="99">
        <v>0.31</v>
      </c>
      <c r="I10" s="99">
        <v>0.31</v>
      </c>
      <c r="J10" s="77">
        <v>0.31</v>
      </c>
      <c r="K10" s="100">
        <v>0</v>
      </c>
      <c r="L10" s="79">
        <v>12</v>
      </c>
      <c r="M10" s="80">
        <v>51000000</v>
      </c>
      <c r="N10" s="80">
        <v>15810000</v>
      </c>
    </row>
    <row r="11" spans="1:14" ht="12.95" customHeight="1">
      <c r="A11" s="58"/>
      <c r="B11" s="46" t="s">
        <v>188</v>
      </c>
      <c r="C11" s="59" t="s">
        <v>189</v>
      </c>
      <c r="D11" s="99">
        <v>1.07</v>
      </c>
      <c r="E11" s="99">
        <v>1.07</v>
      </c>
      <c r="F11" s="99">
        <v>1.07</v>
      </c>
      <c r="G11" s="99">
        <v>1.07</v>
      </c>
      <c r="H11" s="99">
        <v>1.07</v>
      </c>
      <c r="I11" s="99">
        <v>1.07</v>
      </c>
      <c r="J11" s="77">
        <v>1.07</v>
      </c>
      <c r="K11" s="100">
        <v>0</v>
      </c>
      <c r="L11" s="79">
        <v>21</v>
      </c>
      <c r="M11" s="80">
        <v>1985249</v>
      </c>
      <c r="N11" s="80">
        <v>2124216.4300000002</v>
      </c>
    </row>
    <row r="12" spans="1:14" ht="12.95" customHeight="1">
      <c r="A12" s="58"/>
      <c r="B12" s="46" t="s">
        <v>134</v>
      </c>
      <c r="C12" s="59" t="s">
        <v>135</v>
      </c>
      <c r="D12" s="99">
        <v>0.08</v>
      </c>
      <c r="E12" s="99">
        <v>0.08</v>
      </c>
      <c r="F12" s="99">
        <v>7.0000000000000007E-2</v>
      </c>
      <c r="G12" s="99">
        <v>0.08</v>
      </c>
      <c r="H12" s="99">
        <v>0.08</v>
      </c>
      <c r="I12" s="99">
        <v>0.08</v>
      </c>
      <c r="J12" s="77">
        <v>0.08</v>
      </c>
      <c r="K12" s="100">
        <v>0</v>
      </c>
      <c r="L12" s="79">
        <v>7</v>
      </c>
      <c r="M12" s="80">
        <v>8022408</v>
      </c>
      <c r="N12" s="80">
        <v>607634.84</v>
      </c>
    </row>
    <row r="13" spans="1:14" ht="12.95" customHeight="1">
      <c r="A13" s="58"/>
      <c r="B13" s="46" t="s">
        <v>222</v>
      </c>
      <c r="C13" s="59" t="s">
        <v>221</v>
      </c>
      <c r="D13" s="99">
        <v>0.14000000000000001</v>
      </c>
      <c r="E13" s="99">
        <v>0.14000000000000001</v>
      </c>
      <c r="F13" s="99">
        <v>0.13</v>
      </c>
      <c r="G13" s="99">
        <v>0.14000000000000001</v>
      </c>
      <c r="H13" s="99">
        <v>0.13</v>
      </c>
      <c r="I13" s="99">
        <v>0.14000000000000001</v>
      </c>
      <c r="J13" s="77">
        <v>0.14000000000000001</v>
      </c>
      <c r="K13" s="100">
        <v>0</v>
      </c>
      <c r="L13" s="79">
        <v>12</v>
      </c>
      <c r="M13" s="80">
        <v>939978</v>
      </c>
      <c r="N13" s="80">
        <v>131496.92000000001</v>
      </c>
    </row>
    <row r="14" spans="1:14" ht="12.95" customHeight="1">
      <c r="A14" s="58"/>
      <c r="B14" s="46" t="s">
        <v>231</v>
      </c>
      <c r="C14" s="59" t="s">
        <v>232</v>
      </c>
      <c r="D14" s="99">
        <v>1.92</v>
      </c>
      <c r="E14" s="99">
        <v>1.92</v>
      </c>
      <c r="F14" s="99">
        <v>1.9</v>
      </c>
      <c r="G14" s="99">
        <v>1.9</v>
      </c>
      <c r="H14" s="99">
        <v>1.92</v>
      </c>
      <c r="I14" s="99">
        <v>1.9</v>
      </c>
      <c r="J14" s="77">
        <v>1.92</v>
      </c>
      <c r="K14" s="100">
        <v>-1.04</v>
      </c>
      <c r="L14" s="79">
        <v>144</v>
      </c>
      <c r="M14" s="80">
        <v>102339110</v>
      </c>
      <c r="N14" s="80">
        <v>194807290.22</v>
      </c>
    </row>
    <row r="15" spans="1:14" ht="12.95" customHeight="1">
      <c r="A15" s="58"/>
      <c r="B15" s="46" t="s">
        <v>245</v>
      </c>
      <c r="C15" s="59" t="s">
        <v>246</v>
      </c>
      <c r="D15" s="99">
        <v>3.94</v>
      </c>
      <c r="E15" s="99">
        <v>4</v>
      </c>
      <c r="F15" s="99">
        <v>3.88</v>
      </c>
      <c r="G15" s="99">
        <v>3.93</v>
      </c>
      <c r="H15" s="99">
        <v>3.96</v>
      </c>
      <c r="I15" s="99">
        <v>4</v>
      </c>
      <c r="J15" s="77">
        <v>3.95</v>
      </c>
      <c r="K15" s="100">
        <v>1.2658227848101111</v>
      </c>
      <c r="L15" s="79">
        <v>300</v>
      </c>
      <c r="M15" s="80">
        <v>102525932</v>
      </c>
      <c r="N15" s="80">
        <v>403328545.91000003</v>
      </c>
    </row>
    <row r="16" spans="1:14" ht="12.95" customHeight="1">
      <c r="A16" s="58"/>
      <c r="B16" s="46" t="s">
        <v>138</v>
      </c>
      <c r="C16" s="59" t="s">
        <v>139</v>
      </c>
      <c r="D16" s="99">
        <v>0.23</v>
      </c>
      <c r="E16" s="99">
        <v>0.23</v>
      </c>
      <c r="F16" s="99">
        <v>0.23</v>
      </c>
      <c r="G16" s="99">
        <v>0.23</v>
      </c>
      <c r="H16" s="99">
        <v>0.21</v>
      </c>
      <c r="I16" s="99">
        <v>0.23</v>
      </c>
      <c r="J16" s="77">
        <v>0.23</v>
      </c>
      <c r="K16" s="100">
        <v>0</v>
      </c>
      <c r="L16" s="79">
        <v>1</v>
      </c>
      <c r="M16" s="80">
        <v>348997</v>
      </c>
      <c r="N16" s="80">
        <v>80269.31</v>
      </c>
    </row>
    <row r="17" spans="1:14" ht="12.95" customHeight="1">
      <c r="A17" s="58"/>
      <c r="B17" s="46" t="s">
        <v>208</v>
      </c>
      <c r="C17" s="59" t="s">
        <v>209</v>
      </c>
      <c r="D17" s="99">
        <v>0.95</v>
      </c>
      <c r="E17" s="99">
        <v>0.95</v>
      </c>
      <c r="F17" s="99">
        <v>0.95</v>
      </c>
      <c r="G17" s="99">
        <v>0.95</v>
      </c>
      <c r="H17" s="99">
        <v>0.92</v>
      </c>
      <c r="I17" s="99">
        <v>0.95</v>
      </c>
      <c r="J17" s="77">
        <v>0.95</v>
      </c>
      <c r="K17" s="100">
        <v>0</v>
      </c>
      <c r="L17" s="79">
        <v>5</v>
      </c>
      <c r="M17" s="80">
        <v>28060</v>
      </c>
      <c r="N17" s="80">
        <v>26657</v>
      </c>
    </row>
    <row r="18" spans="1:14" ht="12.95" customHeight="1">
      <c r="A18" s="58"/>
      <c r="B18" s="46" t="s">
        <v>178</v>
      </c>
      <c r="C18" s="59" t="s">
        <v>179</v>
      </c>
      <c r="D18" s="99">
        <v>0.05</v>
      </c>
      <c r="E18" s="99">
        <v>0.05</v>
      </c>
      <c r="F18" s="99">
        <v>0.05</v>
      </c>
      <c r="G18" s="99">
        <v>0.05</v>
      </c>
      <c r="H18" s="99">
        <v>0.05</v>
      </c>
      <c r="I18" s="99">
        <v>0.05</v>
      </c>
      <c r="J18" s="77">
        <v>0.05</v>
      </c>
      <c r="K18" s="100">
        <v>0</v>
      </c>
      <c r="L18" s="79">
        <v>44</v>
      </c>
      <c r="M18" s="80">
        <v>15119701</v>
      </c>
      <c r="N18" s="80">
        <v>755985.05</v>
      </c>
    </row>
    <row r="19" spans="1:14" ht="12.95" customHeight="1">
      <c r="A19" s="58"/>
      <c r="B19" s="46" t="s">
        <v>210</v>
      </c>
      <c r="C19" s="59" t="s">
        <v>144</v>
      </c>
      <c r="D19" s="99">
        <v>0.15</v>
      </c>
      <c r="E19" s="99">
        <v>0.15</v>
      </c>
      <c r="F19" s="99">
        <v>0.15</v>
      </c>
      <c r="G19" s="99">
        <v>0.15</v>
      </c>
      <c r="H19" s="99">
        <v>0.16</v>
      </c>
      <c r="I19" s="99">
        <v>0.15</v>
      </c>
      <c r="J19" s="77">
        <v>0.16</v>
      </c>
      <c r="K19" s="100">
        <v>-6.25</v>
      </c>
      <c r="L19" s="79">
        <v>1</v>
      </c>
      <c r="M19" s="80">
        <v>10000</v>
      </c>
      <c r="N19" s="80">
        <v>1500</v>
      </c>
    </row>
    <row r="20" spans="1:14" ht="12.95" customHeight="1">
      <c r="A20" s="58"/>
      <c r="B20" s="203" t="s">
        <v>88</v>
      </c>
      <c r="C20" s="204"/>
      <c r="D20" s="205"/>
      <c r="E20" s="206"/>
      <c r="F20" s="206"/>
      <c r="G20" s="206"/>
      <c r="H20" s="206"/>
      <c r="I20" s="206"/>
      <c r="J20" s="206"/>
      <c r="K20" s="207"/>
      <c r="L20" s="60">
        <f>SUM(L4:L19)</f>
        <v>809</v>
      </c>
      <c r="M20" s="60">
        <f>SUM(M4:M19)</f>
        <v>573675784</v>
      </c>
      <c r="N20" s="61">
        <f>SUM(N4:N19)</f>
        <v>905633842.63999987</v>
      </c>
    </row>
    <row r="21" spans="1:14" ht="12.95" customHeight="1">
      <c r="A21" s="58"/>
      <c r="B21" s="200" t="s">
        <v>30</v>
      </c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2"/>
    </row>
    <row r="22" spans="1:14" ht="12.95" customHeight="1">
      <c r="A22" s="58"/>
      <c r="B22" s="46" t="s">
        <v>253</v>
      </c>
      <c r="C22" s="59" t="s">
        <v>254</v>
      </c>
      <c r="D22" s="63">
        <v>16.36</v>
      </c>
      <c r="E22" s="77">
        <v>16.36</v>
      </c>
      <c r="F22" s="77">
        <v>15.9</v>
      </c>
      <c r="G22" s="77">
        <v>16.100000000000001</v>
      </c>
      <c r="H22" s="77">
        <v>16.37</v>
      </c>
      <c r="I22" s="77">
        <v>16.2</v>
      </c>
      <c r="J22" s="77">
        <v>16.36</v>
      </c>
      <c r="K22" s="78">
        <v>-0.98</v>
      </c>
      <c r="L22" s="79">
        <v>295</v>
      </c>
      <c r="M22" s="80">
        <v>10021027</v>
      </c>
      <c r="N22" s="80">
        <v>161332615.80000001</v>
      </c>
    </row>
    <row r="23" spans="1:14" ht="12.95" customHeight="1">
      <c r="A23" s="58"/>
      <c r="B23" s="46" t="s">
        <v>186</v>
      </c>
      <c r="C23" s="59" t="s">
        <v>187</v>
      </c>
      <c r="D23" s="63">
        <v>3.84</v>
      </c>
      <c r="E23" s="77">
        <v>3.84</v>
      </c>
      <c r="F23" s="77">
        <v>3.8</v>
      </c>
      <c r="G23" s="77">
        <v>3.81</v>
      </c>
      <c r="H23" s="77">
        <v>3.77</v>
      </c>
      <c r="I23" s="77">
        <v>3.81</v>
      </c>
      <c r="J23" s="77">
        <v>3.82</v>
      </c>
      <c r="K23" s="78">
        <v>-0.26</v>
      </c>
      <c r="L23" s="79">
        <v>43</v>
      </c>
      <c r="M23" s="80">
        <v>789821</v>
      </c>
      <c r="N23" s="80">
        <v>3006353.81</v>
      </c>
    </row>
    <row r="24" spans="1:14" ht="12.95" customHeight="1">
      <c r="A24" s="58"/>
      <c r="B24" s="203" t="s">
        <v>114</v>
      </c>
      <c r="C24" s="204"/>
      <c r="D24" s="205"/>
      <c r="E24" s="206"/>
      <c r="F24" s="206"/>
      <c r="G24" s="206"/>
      <c r="H24" s="206"/>
      <c r="I24" s="206"/>
      <c r="J24" s="206"/>
      <c r="K24" s="207"/>
      <c r="L24" s="62">
        <f>SUM(L22:L23)</f>
        <v>338</v>
      </c>
      <c r="M24" s="60">
        <f>SUM(M22:M23)</f>
        <v>10810848</v>
      </c>
      <c r="N24" s="48">
        <f>SUM(N22:N23)</f>
        <v>164338969.61000001</v>
      </c>
    </row>
    <row r="25" spans="1:14" ht="12.95" customHeight="1">
      <c r="A25" s="58"/>
      <c r="B25" s="200" t="s">
        <v>93</v>
      </c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2"/>
    </row>
    <row r="26" spans="1:14" ht="12.95" customHeight="1">
      <c r="A26" s="58"/>
      <c r="B26" s="46" t="s">
        <v>233</v>
      </c>
      <c r="C26" s="59" t="s">
        <v>234</v>
      </c>
      <c r="D26" s="99">
        <v>0.85</v>
      </c>
      <c r="E26" s="99">
        <v>0.86</v>
      </c>
      <c r="F26" s="99">
        <v>0.85</v>
      </c>
      <c r="G26" s="99">
        <v>0.85</v>
      </c>
      <c r="H26" s="82">
        <v>0.89</v>
      </c>
      <c r="I26" s="99">
        <v>0.86</v>
      </c>
      <c r="J26" s="99">
        <v>0.89</v>
      </c>
      <c r="K26" s="100">
        <v>-3.37</v>
      </c>
      <c r="L26" s="97">
        <v>4</v>
      </c>
      <c r="M26" s="98">
        <v>127912</v>
      </c>
      <c r="N26" s="98">
        <v>109038.57</v>
      </c>
    </row>
    <row r="27" spans="1:14" ht="12.95" customHeight="1">
      <c r="A27" s="58"/>
      <c r="B27" s="203" t="s">
        <v>314</v>
      </c>
      <c r="C27" s="204"/>
      <c r="D27" s="205"/>
      <c r="E27" s="206"/>
      <c r="F27" s="206"/>
      <c r="G27" s="206"/>
      <c r="H27" s="206"/>
      <c r="I27" s="206"/>
      <c r="J27" s="206"/>
      <c r="K27" s="207"/>
      <c r="L27" s="65">
        <f>SUM(L26)</f>
        <v>4</v>
      </c>
      <c r="M27" s="65">
        <f>SUM(M26)</f>
        <v>127912</v>
      </c>
      <c r="N27" s="65">
        <f>SUM(N26)</f>
        <v>109038.57</v>
      </c>
    </row>
    <row r="28" spans="1:14" ht="12.95" customHeight="1">
      <c r="A28" s="58"/>
      <c r="B28" s="200" t="s">
        <v>82</v>
      </c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2"/>
    </row>
    <row r="29" spans="1:14" ht="12.95" customHeight="1">
      <c r="A29" s="58"/>
      <c r="B29" s="46" t="s">
        <v>182</v>
      </c>
      <c r="C29" s="59" t="s">
        <v>183</v>
      </c>
      <c r="D29" s="77">
        <v>22.25</v>
      </c>
      <c r="E29" s="77">
        <v>22.25</v>
      </c>
      <c r="F29" s="77">
        <v>22.15</v>
      </c>
      <c r="G29" s="77">
        <v>22.15</v>
      </c>
      <c r="H29" s="77">
        <v>22.2</v>
      </c>
      <c r="I29" s="77">
        <v>22.15</v>
      </c>
      <c r="J29" s="77">
        <v>22.25</v>
      </c>
      <c r="K29" s="78">
        <v>-0.45</v>
      </c>
      <c r="L29" s="79">
        <v>14</v>
      </c>
      <c r="M29" s="80">
        <v>300446</v>
      </c>
      <c r="N29" s="80">
        <v>6655423.5</v>
      </c>
    </row>
    <row r="30" spans="1:14" ht="12.95" customHeight="1">
      <c r="A30" s="58"/>
      <c r="B30" s="46" t="s">
        <v>165</v>
      </c>
      <c r="C30" s="59" t="s">
        <v>166</v>
      </c>
      <c r="D30" s="77">
        <v>4.46</v>
      </c>
      <c r="E30" s="77">
        <v>4.46</v>
      </c>
      <c r="F30" s="77">
        <v>4.46</v>
      </c>
      <c r="G30" s="77">
        <v>4.46</v>
      </c>
      <c r="H30" s="77">
        <v>4.46</v>
      </c>
      <c r="I30" s="77">
        <v>4.46</v>
      </c>
      <c r="J30" s="77">
        <v>4.46</v>
      </c>
      <c r="K30" s="78">
        <v>0</v>
      </c>
      <c r="L30" s="79">
        <v>2</v>
      </c>
      <c r="M30" s="80">
        <v>50000</v>
      </c>
      <c r="N30" s="80">
        <v>223000</v>
      </c>
    </row>
    <row r="31" spans="1:14" ht="12.95" customHeight="1">
      <c r="A31" s="58"/>
      <c r="B31" s="46" t="s">
        <v>130</v>
      </c>
      <c r="C31" s="59" t="s">
        <v>131</v>
      </c>
      <c r="D31" s="77">
        <v>3.7</v>
      </c>
      <c r="E31" s="77">
        <v>3.7</v>
      </c>
      <c r="F31" s="77">
        <v>3.65</v>
      </c>
      <c r="G31" s="77">
        <v>3.65</v>
      </c>
      <c r="H31" s="77">
        <v>3.7</v>
      </c>
      <c r="I31" s="77">
        <v>3.65</v>
      </c>
      <c r="J31" s="77">
        <v>3.7</v>
      </c>
      <c r="K31" s="78">
        <v>-1.35</v>
      </c>
      <c r="L31" s="79">
        <v>15</v>
      </c>
      <c r="M31" s="80">
        <v>1218373</v>
      </c>
      <c r="N31" s="80">
        <v>4452617.18</v>
      </c>
    </row>
    <row r="32" spans="1:14" ht="12.95" customHeight="1">
      <c r="A32" s="58"/>
      <c r="B32" s="203" t="s">
        <v>89</v>
      </c>
      <c r="C32" s="204"/>
      <c r="D32" s="205"/>
      <c r="E32" s="206"/>
      <c r="F32" s="206"/>
      <c r="G32" s="206"/>
      <c r="H32" s="206"/>
      <c r="I32" s="206"/>
      <c r="J32" s="206"/>
      <c r="K32" s="207"/>
      <c r="L32" s="65">
        <f>SUM(L29:L31)</f>
        <v>31</v>
      </c>
      <c r="M32" s="65">
        <f>SUM(M29:M31)</f>
        <v>1568819</v>
      </c>
      <c r="N32" s="65">
        <f>SUM(N29:N31)</f>
        <v>11331040.68</v>
      </c>
    </row>
    <row r="33" spans="1:14" ht="12.95" customHeight="1">
      <c r="A33" s="58"/>
      <c r="B33" s="200" t="s">
        <v>83</v>
      </c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2"/>
    </row>
    <row r="34" spans="1:14" ht="12.95" customHeight="1">
      <c r="A34" s="58"/>
      <c r="B34" s="46" t="s">
        <v>286</v>
      </c>
      <c r="C34" s="59" t="s">
        <v>285</v>
      </c>
      <c r="D34" s="77">
        <v>2.4</v>
      </c>
      <c r="E34" s="77">
        <v>2.4</v>
      </c>
      <c r="F34" s="77">
        <v>2.4</v>
      </c>
      <c r="G34" s="77">
        <v>2.4</v>
      </c>
      <c r="H34" s="77">
        <v>2.4</v>
      </c>
      <c r="I34" s="77">
        <v>2.4</v>
      </c>
      <c r="J34" s="77">
        <v>2.4</v>
      </c>
      <c r="K34" s="78">
        <v>0</v>
      </c>
      <c r="L34" s="79">
        <v>1</v>
      </c>
      <c r="M34" s="80">
        <v>1713</v>
      </c>
      <c r="N34" s="80">
        <v>4111.2</v>
      </c>
    </row>
    <row r="35" spans="1:14" ht="12.95" customHeight="1">
      <c r="A35" s="58"/>
      <c r="B35" s="46" t="s">
        <v>96</v>
      </c>
      <c r="C35" s="59" t="s">
        <v>97</v>
      </c>
      <c r="D35" s="77">
        <v>5.6</v>
      </c>
      <c r="E35" s="77">
        <v>5.6</v>
      </c>
      <c r="F35" s="77">
        <v>5.6</v>
      </c>
      <c r="G35" s="77">
        <v>5.6</v>
      </c>
      <c r="H35" s="77">
        <v>5.47</v>
      </c>
      <c r="I35" s="77">
        <v>5.6</v>
      </c>
      <c r="J35" s="77">
        <v>5.6</v>
      </c>
      <c r="K35" s="78">
        <v>0</v>
      </c>
      <c r="L35" s="79">
        <v>1</v>
      </c>
      <c r="M35" s="80">
        <v>100000</v>
      </c>
      <c r="N35" s="80">
        <v>560000</v>
      </c>
    </row>
    <row r="36" spans="1:14" ht="12.95" customHeight="1">
      <c r="A36" s="58"/>
      <c r="B36" s="46" t="s">
        <v>163</v>
      </c>
      <c r="C36" s="59" t="s">
        <v>164</v>
      </c>
      <c r="D36" s="77">
        <v>2.84</v>
      </c>
      <c r="E36" s="77">
        <v>2.84</v>
      </c>
      <c r="F36" s="77">
        <v>2.84</v>
      </c>
      <c r="G36" s="77">
        <v>2.84</v>
      </c>
      <c r="H36" s="77">
        <v>2.85</v>
      </c>
      <c r="I36" s="77">
        <v>2.84</v>
      </c>
      <c r="J36" s="77">
        <v>2.84</v>
      </c>
      <c r="K36" s="78">
        <v>0</v>
      </c>
      <c r="L36" s="79">
        <v>1</v>
      </c>
      <c r="M36" s="80">
        <v>144</v>
      </c>
      <c r="N36" s="80">
        <v>408.96</v>
      </c>
    </row>
    <row r="37" spans="1:14" ht="12.95" customHeight="1">
      <c r="A37" s="58"/>
      <c r="B37" s="46" t="s">
        <v>155</v>
      </c>
      <c r="C37" s="59" t="s">
        <v>156</v>
      </c>
      <c r="D37" s="77">
        <v>6.1</v>
      </c>
      <c r="E37" s="77">
        <v>6.1</v>
      </c>
      <c r="F37" s="77">
        <v>5.49</v>
      </c>
      <c r="G37" s="77">
        <v>5.6</v>
      </c>
      <c r="H37" s="77">
        <v>6.24</v>
      </c>
      <c r="I37" s="77">
        <v>5.85</v>
      </c>
      <c r="J37" s="77">
        <v>6.1</v>
      </c>
      <c r="K37" s="78">
        <v>-4.0999999999999996</v>
      </c>
      <c r="L37" s="79">
        <v>35</v>
      </c>
      <c r="M37" s="80">
        <v>8720060</v>
      </c>
      <c r="N37" s="80">
        <v>48789777.579999998</v>
      </c>
    </row>
    <row r="38" spans="1:14" ht="12.95" customHeight="1">
      <c r="A38" s="58"/>
      <c r="B38" s="46" t="s">
        <v>145</v>
      </c>
      <c r="C38" s="59" t="s">
        <v>122</v>
      </c>
      <c r="D38" s="77">
        <v>2.4</v>
      </c>
      <c r="E38" s="77">
        <v>2.4</v>
      </c>
      <c r="F38" s="77">
        <v>2.4</v>
      </c>
      <c r="G38" s="77">
        <v>2.4</v>
      </c>
      <c r="H38" s="77">
        <v>2.4</v>
      </c>
      <c r="I38" s="77">
        <v>2.4</v>
      </c>
      <c r="J38" s="77">
        <v>2.4</v>
      </c>
      <c r="K38" s="78">
        <v>0</v>
      </c>
      <c r="L38" s="79">
        <v>4</v>
      </c>
      <c r="M38" s="80">
        <v>44291</v>
      </c>
      <c r="N38" s="80">
        <v>106298.4</v>
      </c>
    </row>
    <row r="39" spans="1:14" ht="12.95" customHeight="1">
      <c r="A39" s="58"/>
      <c r="B39" s="203" t="s">
        <v>90</v>
      </c>
      <c r="C39" s="204"/>
      <c r="D39" s="205"/>
      <c r="E39" s="206"/>
      <c r="F39" s="206"/>
      <c r="G39" s="206"/>
      <c r="H39" s="206"/>
      <c r="I39" s="206"/>
      <c r="J39" s="206"/>
      <c r="K39" s="207"/>
      <c r="L39" s="65">
        <f>SUM(L34:L38)</f>
        <v>42</v>
      </c>
      <c r="M39" s="65">
        <f>SUM(M34:M38)</f>
        <v>8866208</v>
      </c>
      <c r="N39" s="65">
        <f>SUM(N34:N38)</f>
        <v>49460596.139999993</v>
      </c>
    </row>
    <row r="40" spans="1:14" ht="12.95" customHeight="1">
      <c r="A40" s="58"/>
      <c r="B40" s="200" t="s">
        <v>31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2"/>
    </row>
    <row r="41" spans="1:14" ht="12.95" customHeight="1">
      <c r="A41" s="58"/>
      <c r="B41" s="46" t="s">
        <v>132</v>
      </c>
      <c r="C41" s="59" t="s">
        <v>133</v>
      </c>
      <c r="D41" s="99">
        <v>12.15</v>
      </c>
      <c r="E41" s="99">
        <v>12.15</v>
      </c>
      <c r="F41" s="99">
        <v>12.06</v>
      </c>
      <c r="G41" s="99">
        <v>12.14</v>
      </c>
      <c r="H41" s="99">
        <v>12.18</v>
      </c>
      <c r="I41" s="99">
        <v>12.14</v>
      </c>
      <c r="J41" s="99">
        <v>12.15</v>
      </c>
      <c r="K41" s="100">
        <v>-0.08</v>
      </c>
      <c r="L41" s="97">
        <v>11</v>
      </c>
      <c r="M41" s="98">
        <v>118211</v>
      </c>
      <c r="N41" s="98">
        <v>1434964.1</v>
      </c>
    </row>
    <row r="42" spans="1:14" ht="12.95" customHeight="1">
      <c r="A42" s="58"/>
      <c r="B42" s="46" t="s">
        <v>204</v>
      </c>
      <c r="C42" s="59" t="s">
        <v>205</v>
      </c>
      <c r="D42" s="99">
        <v>107</v>
      </c>
      <c r="E42" s="99">
        <v>107</v>
      </c>
      <c r="F42" s="99">
        <v>107</v>
      </c>
      <c r="G42" s="99">
        <v>107</v>
      </c>
      <c r="H42" s="99">
        <v>107</v>
      </c>
      <c r="I42" s="99">
        <v>107</v>
      </c>
      <c r="J42" s="99">
        <v>107</v>
      </c>
      <c r="K42" s="100">
        <v>0</v>
      </c>
      <c r="L42" s="97">
        <v>2</v>
      </c>
      <c r="M42" s="98">
        <v>1705</v>
      </c>
      <c r="N42" s="98">
        <v>182435</v>
      </c>
    </row>
    <row r="43" spans="1:14" ht="12.95" customHeight="1">
      <c r="A43" s="58"/>
      <c r="B43" s="46" t="s">
        <v>271</v>
      </c>
      <c r="C43" s="59" t="s">
        <v>272</v>
      </c>
      <c r="D43" s="99">
        <v>8.9600000000000009</v>
      </c>
      <c r="E43" s="99">
        <v>9.01</v>
      </c>
      <c r="F43" s="99">
        <v>8.9600000000000009</v>
      </c>
      <c r="G43" s="99">
        <v>8.99</v>
      </c>
      <c r="H43" s="99">
        <v>8.94</v>
      </c>
      <c r="I43" s="99">
        <v>9</v>
      </c>
      <c r="J43" s="99">
        <v>8.9600000000000009</v>
      </c>
      <c r="K43" s="100">
        <v>0.45</v>
      </c>
      <c r="L43" s="97">
        <v>7</v>
      </c>
      <c r="M43" s="98">
        <v>452551</v>
      </c>
      <c r="N43" s="98">
        <v>4070484.51</v>
      </c>
    </row>
    <row r="44" spans="1:14" ht="12.95" customHeight="1">
      <c r="A44" s="58"/>
      <c r="B44" s="46" t="s">
        <v>304</v>
      </c>
      <c r="C44" s="59" t="s">
        <v>305</v>
      </c>
      <c r="D44" s="99">
        <v>65.5</v>
      </c>
      <c r="E44" s="99">
        <v>65.5</v>
      </c>
      <c r="F44" s="99">
        <v>64</v>
      </c>
      <c r="G44" s="99">
        <v>64.430000000000007</v>
      </c>
      <c r="H44" s="99">
        <v>65.650000000000006</v>
      </c>
      <c r="I44" s="99">
        <v>64</v>
      </c>
      <c r="J44" s="99">
        <v>65.5</v>
      </c>
      <c r="K44" s="100">
        <v>-2.29</v>
      </c>
      <c r="L44" s="97">
        <v>16</v>
      </c>
      <c r="M44" s="98">
        <v>74698</v>
      </c>
      <c r="N44" s="98">
        <v>4812665</v>
      </c>
    </row>
    <row r="45" spans="1:14" ht="12.95" customHeight="1">
      <c r="A45" s="58"/>
      <c r="B45" s="46" t="s">
        <v>277</v>
      </c>
      <c r="C45" s="59" t="s">
        <v>278</v>
      </c>
      <c r="D45" s="99">
        <v>14.5</v>
      </c>
      <c r="E45" s="99">
        <v>14.5</v>
      </c>
      <c r="F45" s="99">
        <v>14.5</v>
      </c>
      <c r="G45" s="99">
        <v>14.5</v>
      </c>
      <c r="H45" s="99">
        <v>14.5</v>
      </c>
      <c r="I45" s="99">
        <v>14.5</v>
      </c>
      <c r="J45" s="99">
        <v>14.5</v>
      </c>
      <c r="K45" s="100">
        <v>0</v>
      </c>
      <c r="L45" s="97">
        <v>1</v>
      </c>
      <c r="M45" s="98">
        <v>63106</v>
      </c>
      <c r="N45" s="98">
        <v>915037</v>
      </c>
    </row>
    <row r="46" spans="1:14" ht="12.95" customHeight="1">
      <c r="A46" s="58"/>
      <c r="B46" s="203" t="s">
        <v>91</v>
      </c>
      <c r="C46" s="204"/>
      <c r="D46" s="205"/>
      <c r="E46" s="206"/>
      <c r="F46" s="206"/>
      <c r="G46" s="206"/>
      <c r="H46" s="206"/>
      <c r="I46" s="206"/>
      <c r="J46" s="206"/>
      <c r="K46" s="207"/>
      <c r="L46" s="64">
        <f>SUM(L41:L45)</f>
        <v>37</v>
      </c>
      <c r="M46" s="61">
        <f>SUM(M41:M45)</f>
        <v>710271</v>
      </c>
      <c r="N46" s="61">
        <f>SUM(N41:N45)</f>
        <v>11415585.609999999</v>
      </c>
    </row>
    <row r="47" spans="1:14" ht="12.95" customHeight="1">
      <c r="A47" s="58"/>
      <c r="B47" s="200" t="s">
        <v>84</v>
      </c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2"/>
    </row>
    <row r="48" spans="1:14" ht="12.95" customHeight="1">
      <c r="A48" s="58"/>
      <c r="B48" s="46" t="s">
        <v>255</v>
      </c>
      <c r="C48" s="59" t="s">
        <v>256</v>
      </c>
      <c r="D48" s="99">
        <v>7.95</v>
      </c>
      <c r="E48" s="99">
        <v>8.15</v>
      </c>
      <c r="F48" s="99">
        <v>7.95</v>
      </c>
      <c r="G48" s="99">
        <v>7.95</v>
      </c>
      <c r="H48" s="99">
        <v>7.95</v>
      </c>
      <c r="I48" s="99">
        <v>7.95</v>
      </c>
      <c r="J48" s="99">
        <v>7.95</v>
      </c>
      <c r="K48" s="100">
        <v>0</v>
      </c>
      <c r="L48" s="97">
        <v>8</v>
      </c>
      <c r="M48" s="98">
        <v>61147</v>
      </c>
      <c r="N48" s="98">
        <v>486318.65</v>
      </c>
    </row>
    <row r="49" spans="1:14" ht="12.95" customHeight="1">
      <c r="A49" s="58"/>
      <c r="B49" s="46" t="s">
        <v>171</v>
      </c>
      <c r="C49" s="59" t="s">
        <v>172</v>
      </c>
      <c r="D49" s="99">
        <v>5.2</v>
      </c>
      <c r="E49" s="99">
        <v>5.2</v>
      </c>
      <c r="F49" s="99">
        <v>5.2</v>
      </c>
      <c r="G49" s="99">
        <v>5.2</v>
      </c>
      <c r="H49" s="99">
        <v>4.83</v>
      </c>
      <c r="I49" s="99">
        <v>5.2</v>
      </c>
      <c r="J49" s="99">
        <v>4.8</v>
      </c>
      <c r="K49" s="100">
        <v>8.33</v>
      </c>
      <c r="L49" s="97">
        <v>2</v>
      </c>
      <c r="M49" s="98">
        <v>15348</v>
      </c>
      <c r="N49" s="98">
        <v>79809.600000000006</v>
      </c>
    </row>
    <row r="50" spans="1:14" ht="12.95" customHeight="1">
      <c r="A50" s="58"/>
      <c r="B50" s="46" t="s">
        <v>86</v>
      </c>
      <c r="C50" s="59" t="s">
        <v>43</v>
      </c>
      <c r="D50" s="99">
        <v>0.36</v>
      </c>
      <c r="E50" s="99">
        <v>0.36</v>
      </c>
      <c r="F50" s="99">
        <v>0.36</v>
      </c>
      <c r="G50" s="99">
        <v>0.36</v>
      </c>
      <c r="H50" s="99">
        <v>0.36</v>
      </c>
      <c r="I50" s="99">
        <v>0.36</v>
      </c>
      <c r="J50" s="99">
        <v>0.36</v>
      </c>
      <c r="K50" s="100">
        <v>0</v>
      </c>
      <c r="L50" s="97">
        <v>1</v>
      </c>
      <c r="M50" s="98">
        <v>496855</v>
      </c>
      <c r="N50" s="98">
        <v>178867.8</v>
      </c>
    </row>
    <row r="51" spans="1:14" ht="12.95" customHeight="1">
      <c r="A51" s="58"/>
      <c r="B51" s="203" t="s">
        <v>175</v>
      </c>
      <c r="C51" s="204"/>
      <c r="D51" s="205"/>
      <c r="E51" s="206"/>
      <c r="F51" s="206"/>
      <c r="G51" s="206"/>
      <c r="H51" s="206"/>
      <c r="I51" s="206"/>
      <c r="J51" s="206"/>
      <c r="K51" s="207"/>
      <c r="L51" s="64">
        <f>SUM(L48:L50)</f>
        <v>11</v>
      </c>
      <c r="M51" s="61">
        <f>SUM(M48:M50)</f>
        <v>573350</v>
      </c>
      <c r="N51" s="61">
        <f>SUM(N48:N50)</f>
        <v>744996.05</v>
      </c>
    </row>
    <row r="52" spans="1:14" s="52" customFormat="1" ht="12.95" customHeight="1">
      <c r="B52" s="66" t="s">
        <v>32</v>
      </c>
      <c r="C52" s="208"/>
      <c r="D52" s="209"/>
      <c r="E52" s="209"/>
      <c r="F52" s="209"/>
      <c r="G52" s="209"/>
      <c r="H52" s="209"/>
      <c r="I52" s="209"/>
      <c r="J52" s="209"/>
      <c r="K52" s="210"/>
      <c r="L52" s="67">
        <f>L51+L46+L39+L32+L24+L20+L27</f>
        <v>1272</v>
      </c>
      <c r="M52" s="67">
        <f t="shared" ref="M52:N52" si="0">M51+M46+M39+M32+M24+M20+M27</f>
        <v>596333192</v>
      </c>
      <c r="N52" s="67">
        <f t="shared" si="0"/>
        <v>1143034069.2999997</v>
      </c>
    </row>
    <row r="53" spans="1:14" s="52" customFormat="1" ht="22.5" customHeight="1">
      <c r="A53" s="51"/>
      <c r="B53" s="211" t="s">
        <v>312</v>
      </c>
      <c r="C53" s="212"/>
      <c r="D53" s="212"/>
      <c r="E53" s="212"/>
      <c r="F53" s="212"/>
      <c r="G53" s="212"/>
      <c r="H53" s="212"/>
      <c r="I53" s="212"/>
      <c r="J53" s="212"/>
      <c r="K53" s="212"/>
      <c r="L53" s="212"/>
      <c r="M53" s="212"/>
      <c r="N53" s="213"/>
    </row>
    <row r="54" spans="1:14" s="52" customFormat="1" ht="48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2.95" customHeight="1">
      <c r="B55" s="200" t="s">
        <v>29</v>
      </c>
      <c r="C55" s="201"/>
      <c r="D55" s="201"/>
      <c r="E55" s="201"/>
      <c r="F55" s="201"/>
      <c r="G55" s="201"/>
      <c r="H55" s="201"/>
      <c r="I55" s="201"/>
      <c r="J55" s="201"/>
      <c r="K55" s="201"/>
      <c r="L55" s="201"/>
      <c r="M55" s="201"/>
      <c r="N55" s="202"/>
    </row>
    <row r="56" spans="1:14" ht="12.95" customHeight="1">
      <c r="A56" s="58"/>
      <c r="B56" s="46" t="s">
        <v>273</v>
      </c>
      <c r="C56" s="59" t="s">
        <v>274</v>
      </c>
      <c r="D56" s="77">
        <v>0.23</v>
      </c>
      <c r="E56" s="77">
        <v>0.23</v>
      </c>
      <c r="F56" s="77">
        <v>0.23</v>
      </c>
      <c r="G56" s="77">
        <v>0.23</v>
      </c>
      <c r="H56" s="77">
        <v>0.21</v>
      </c>
      <c r="I56" s="77">
        <v>0.23</v>
      </c>
      <c r="J56" s="77">
        <v>0.21</v>
      </c>
      <c r="K56" s="78">
        <v>9.52</v>
      </c>
      <c r="L56" s="79">
        <v>1</v>
      </c>
      <c r="M56" s="80">
        <v>108695</v>
      </c>
      <c r="N56" s="80">
        <v>24999.85</v>
      </c>
    </row>
    <row r="57" spans="1:14" ht="12.95" customHeight="1">
      <c r="A57" s="58"/>
      <c r="B57" s="46" t="s">
        <v>136</v>
      </c>
      <c r="C57" s="59" t="s">
        <v>137</v>
      </c>
      <c r="D57" s="77">
        <v>0.1</v>
      </c>
      <c r="E57" s="99">
        <v>0.1</v>
      </c>
      <c r="F57" s="99">
        <v>0.09</v>
      </c>
      <c r="G57" s="99">
        <v>0.09</v>
      </c>
      <c r="H57" s="77">
        <v>0.1</v>
      </c>
      <c r="I57" s="99">
        <v>0.09</v>
      </c>
      <c r="J57" s="99">
        <v>0.1</v>
      </c>
      <c r="K57" s="100">
        <v>-10</v>
      </c>
      <c r="L57" s="97">
        <v>6</v>
      </c>
      <c r="M57" s="98">
        <v>1986107</v>
      </c>
      <c r="N57" s="98">
        <v>178751.48</v>
      </c>
    </row>
    <row r="58" spans="1:14" ht="12.95" customHeight="1">
      <c r="A58" s="58"/>
      <c r="B58" s="46" t="s">
        <v>169</v>
      </c>
      <c r="C58" s="59" t="s">
        <v>170</v>
      </c>
      <c r="D58" s="77">
        <v>0.55000000000000004</v>
      </c>
      <c r="E58" s="77">
        <v>0.55000000000000004</v>
      </c>
      <c r="F58" s="77">
        <v>0.55000000000000004</v>
      </c>
      <c r="G58" s="77">
        <v>0.55000000000000004</v>
      </c>
      <c r="H58" s="77">
        <v>0.53</v>
      </c>
      <c r="I58" s="77">
        <v>0.55000000000000004</v>
      </c>
      <c r="J58" s="77">
        <v>0.53</v>
      </c>
      <c r="K58" s="78">
        <v>3.77</v>
      </c>
      <c r="L58" s="79">
        <v>9</v>
      </c>
      <c r="M58" s="80">
        <v>847416</v>
      </c>
      <c r="N58" s="80">
        <v>466078.8</v>
      </c>
    </row>
    <row r="59" spans="1:14" ht="12.95" customHeight="1">
      <c r="A59" s="58"/>
      <c r="B59" s="203" t="s">
        <v>88</v>
      </c>
      <c r="C59" s="204"/>
      <c r="D59" s="205"/>
      <c r="E59" s="206"/>
      <c r="F59" s="206"/>
      <c r="G59" s="206"/>
      <c r="H59" s="206"/>
      <c r="I59" s="206"/>
      <c r="J59" s="206"/>
      <c r="K59" s="207"/>
      <c r="L59" s="65">
        <f>SUM(L56:L58)</f>
        <v>16</v>
      </c>
      <c r="M59" s="65">
        <f>SUM(M56:M58)</f>
        <v>2942218</v>
      </c>
      <c r="N59" s="65">
        <f>SUM(N56:N58)</f>
        <v>669830.13</v>
      </c>
    </row>
    <row r="60" spans="1:14" ht="12.95" customHeight="1">
      <c r="A60" s="58"/>
      <c r="B60" s="200" t="s">
        <v>93</v>
      </c>
      <c r="C60" s="201"/>
      <c r="D60" s="201"/>
      <c r="E60" s="201"/>
      <c r="F60" s="201"/>
      <c r="G60" s="201"/>
      <c r="H60" s="201"/>
      <c r="I60" s="201"/>
      <c r="J60" s="201"/>
      <c r="K60" s="201"/>
      <c r="L60" s="201"/>
      <c r="M60" s="201"/>
      <c r="N60" s="202"/>
    </row>
    <row r="61" spans="1:14" ht="12.95" customHeight="1">
      <c r="A61" s="58"/>
      <c r="B61" s="46" t="s">
        <v>217</v>
      </c>
      <c r="C61" s="59" t="s">
        <v>218</v>
      </c>
      <c r="D61" s="99">
        <v>5.09</v>
      </c>
      <c r="E61" s="99">
        <v>5.09</v>
      </c>
      <c r="F61" s="99">
        <v>5.09</v>
      </c>
      <c r="G61" s="99">
        <v>5.09</v>
      </c>
      <c r="H61" s="82">
        <v>5.0999999999999996</v>
      </c>
      <c r="I61" s="99">
        <v>5.09</v>
      </c>
      <c r="J61" s="99">
        <v>5.0999999999999996</v>
      </c>
      <c r="K61" s="100">
        <v>-0.2</v>
      </c>
      <c r="L61" s="97">
        <v>1</v>
      </c>
      <c r="M61" s="98">
        <v>194</v>
      </c>
      <c r="N61" s="98">
        <v>987.46</v>
      </c>
    </row>
    <row r="62" spans="1:14" ht="12.95" customHeight="1">
      <c r="A62" s="58"/>
      <c r="B62" s="203" t="s">
        <v>314</v>
      </c>
      <c r="C62" s="204"/>
      <c r="D62" s="205"/>
      <c r="E62" s="206"/>
      <c r="F62" s="206"/>
      <c r="G62" s="206"/>
      <c r="H62" s="206"/>
      <c r="I62" s="206"/>
      <c r="J62" s="206"/>
      <c r="K62" s="207"/>
      <c r="L62" s="65">
        <f>SUM(L61)</f>
        <v>1</v>
      </c>
      <c r="M62" s="65">
        <f>SUM(M61)</f>
        <v>194</v>
      </c>
      <c r="N62" s="65">
        <f>SUM(N61)</f>
        <v>987.46</v>
      </c>
    </row>
    <row r="63" spans="1:14" ht="12.95" customHeight="1">
      <c r="A63" s="58"/>
      <c r="B63" s="200" t="s">
        <v>82</v>
      </c>
      <c r="C63" s="201"/>
      <c r="D63" s="201"/>
      <c r="E63" s="201"/>
      <c r="F63" s="201"/>
      <c r="G63" s="201"/>
      <c r="H63" s="201"/>
      <c r="I63" s="201"/>
      <c r="J63" s="201"/>
      <c r="K63" s="201"/>
      <c r="L63" s="201"/>
      <c r="M63" s="201"/>
      <c r="N63" s="202"/>
    </row>
    <row r="64" spans="1:14" ht="12.95" customHeight="1">
      <c r="A64" s="58"/>
      <c r="B64" s="46" t="s">
        <v>33</v>
      </c>
      <c r="C64" s="59" t="s">
        <v>34</v>
      </c>
      <c r="D64" s="82">
        <v>1.62</v>
      </c>
      <c r="E64" s="99">
        <v>1.62</v>
      </c>
      <c r="F64" s="99">
        <v>1.62</v>
      </c>
      <c r="G64" s="99">
        <v>1.62</v>
      </c>
      <c r="H64" s="99">
        <v>1.65</v>
      </c>
      <c r="I64" s="99">
        <v>1.62</v>
      </c>
      <c r="J64" s="99">
        <v>1.62</v>
      </c>
      <c r="K64" s="100">
        <v>0</v>
      </c>
      <c r="L64" s="97">
        <v>4</v>
      </c>
      <c r="M64" s="98">
        <v>46329</v>
      </c>
      <c r="N64" s="98">
        <v>75052.98</v>
      </c>
    </row>
    <row r="65" spans="1:14" ht="12.95" customHeight="1">
      <c r="A65" s="58"/>
      <c r="B65" s="203" t="s">
        <v>90</v>
      </c>
      <c r="C65" s="204"/>
      <c r="D65" s="205"/>
      <c r="E65" s="206"/>
      <c r="F65" s="206"/>
      <c r="G65" s="206"/>
      <c r="H65" s="206"/>
      <c r="I65" s="206"/>
      <c r="J65" s="206"/>
      <c r="K65" s="207"/>
      <c r="L65" s="65">
        <f>SUM(L64:L64)</f>
        <v>4</v>
      </c>
      <c r="M65" s="65">
        <f>SUM(M64:M64)</f>
        <v>46329</v>
      </c>
      <c r="N65" s="65">
        <f>SUM(N64:N64)</f>
        <v>75052.98</v>
      </c>
    </row>
    <row r="66" spans="1:14" ht="12.95" customHeight="1">
      <c r="A66" s="58"/>
      <c r="B66" s="200" t="s">
        <v>83</v>
      </c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202"/>
    </row>
    <row r="67" spans="1:14" ht="12.95" customHeight="1">
      <c r="A67" s="58"/>
      <c r="B67" s="46" t="s">
        <v>35</v>
      </c>
      <c r="C67" s="59" t="s">
        <v>36</v>
      </c>
      <c r="D67" s="82">
        <v>2.74</v>
      </c>
      <c r="E67" s="82">
        <v>2.75</v>
      </c>
      <c r="F67" s="82">
        <v>2.72</v>
      </c>
      <c r="G67" s="82">
        <v>2.74</v>
      </c>
      <c r="H67" s="82">
        <v>2.71</v>
      </c>
      <c r="I67" s="82">
        <v>2.74</v>
      </c>
      <c r="J67" s="82">
        <v>2.74</v>
      </c>
      <c r="K67" s="87">
        <v>0</v>
      </c>
      <c r="L67" s="88">
        <v>19</v>
      </c>
      <c r="M67" s="89">
        <v>448545</v>
      </c>
      <c r="N67" s="89">
        <v>1229074.3799999999</v>
      </c>
    </row>
    <row r="68" spans="1:14" ht="12.95" customHeight="1">
      <c r="A68" s="58"/>
      <c r="B68" s="46" t="s">
        <v>87</v>
      </c>
      <c r="C68" s="59" t="s">
        <v>37</v>
      </c>
      <c r="D68" s="82">
        <v>0.73</v>
      </c>
      <c r="E68" s="99">
        <v>0.73</v>
      </c>
      <c r="F68" s="99">
        <v>0.73</v>
      </c>
      <c r="G68" s="99">
        <v>0.73</v>
      </c>
      <c r="H68" s="99">
        <v>0.73</v>
      </c>
      <c r="I68" s="99">
        <v>0.73</v>
      </c>
      <c r="J68" s="99">
        <v>0.73</v>
      </c>
      <c r="K68" s="100">
        <v>0</v>
      </c>
      <c r="L68" s="97">
        <v>3</v>
      </c>
      <c r="M68" s="98">
        <v>87627</v>
      </c>
      <c r="N68" s="98">
        <v>63967.71</v>
      </c>
    </row>
    <row r="69" spans="1:14" ht="12.95" customHeight="1">
      <c r="A69" s="58"/>
      <c r="B69" s="203" t="s">
        <v>90</v>
      </c>
      <c r="C69" s="204"/>
      <c r="D69" s="205"/>
      <c r="E69" s="206"/>
      <c r="F69" s="206"/>
      <c r="G69" s="206"/>
      <c r="H69" s="206"/>
      <c r="I69" s="206"/>
      <c r="J69" s="206"/>
      <c r="K69" s="207"/>
      <c r="L69" s="65">
        <f>SUM(L67:L68)</f>
        <v>22</v>
      </c>
      <c r="M69" s="65">
        <f>SUM(M67:M68)</f>
        <v>536172</v>
      </c>
      <c r="N69" s="65">
        <f>SUM(N67:N68)</f>
        <v>1293042.0899999999</v>
      </c>
    </row>
    <row r="70" spans="1:14" ht="12.95" customHeight="1">
      <c r="A70" s="58"/>
      <c r="B70" s="200" t="s">
        <v>31</v>
      </c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2"/>
    </row>
    <row r="71" spans="1:14" ht="12.95" customHeight="1">
      <c r="A71" s="58"/>
      <c r="B71" s="46" t="s">
        <v>279</v>
      </c>
      <c r="C71" s="59" t="s">
        <v>280</v>
      </c>
      <c r="D71" s="99">
        <v>27.25</v>
      </c>
      <c r="E71" s="99">
        <v>27.25</v>
      </c>
      <c r="F71" s="99">
        <v>27.25</v>
      </c>
      <c r="G71" s="99">
        <v>27.25</v>
      </c>
      <c r="H71" s="99">
        <v>27.28</v>
      </c>
      <c r="I71" s="99">
        <v>27.25</v>
      </c>
      <c r="J71" s="99">
        <v>27.28</v>
      </c>
      <c r="K71" s="100">
        <v>-0.11</v>
      </c>
      <c r="L71" s="97">
        <v>1</v>
      </c>
      <c r="M71" s="98">
        <v>182</v>
      </c>
      <c r="N71" s="98">
        <v>4959.5</v>
      </c>
    </row>
    <row r="72" spans="1:14" ht="12.95" customHeight="1">
      <c r="A72" s="58"/>
      <c r="B72" s="203" t="s">
        <v>91</v>
      </c>
      <c r="C72" s="204"/>
      <c r="D72" s="205"/>
      <c r="E72" s="206"/>
      <c r="F72" s="206"/>
      <c r="G72" s="206"/>
      <c r="H72" s="206"/>
      <c r="I72" s="206"/>
      <c r="J72" s="206"/>
      <c r="K72" s="207"/>
      <c r="L72" s="65">
        <f>SUM(L71)</f>
        <v>1</v>
      </c>
      <c r="M72" s="65">
        <f>SUM(M71)</f>
        <v>182</v>
      </c>
      <c r="N72" s="65">
        <f>SUM(N71)</f>
        <v>4959.5</v>
      </c>
    </row>
    <row r="73" spans="1:14" s="52" customFormat="1" ht="15" customHeight="1">
      <c r="B73" s="66" t="s">
        <v>119</v>
      </c>
      <c r="C73" s="208"/>
      <c r="D73" s="209"/>
      <c r="E73" s="209"/>
      <c r="F73" s="209"/>
      <c r="G73" s="209"/>
      <c r="H73" s="209"/>
      <c r="I73" s="209"/>
      <c r="J73" s="209"/>
      <c r="K73" s="210"/>
      <c r="L73" s="67">
        <f>L69++L59+L65+L72+L62</f>
        <v>44</v>
      </c>
      <c r="M73" s="67">
        <f t="shared" ref="M73:N73" si="1">M69++M59+M65+M72+M62</f>
        <v>3525095</v>
      </c>
      <c r="N73" s="67">
        <f t="shared" si="1"/>
        <v>2043872.1599999997</v>
      </c>
    </row>
    <row r="74" spans="1:14" s="52" customFormat="1" ht="22.5" customHeight="1">
      <c r="A74" s="51"/>
      <c r="B74" s="211" t="s">
        <v>313</v>
      </c>
      <c r="C74" s="212"/>
      <c r="D74" s="212"/>
      <c r="E74" s="212"/>
      <c r="F74" s="212"/>
      <c r="G74" s="212"/>
      <c r="H74" s="212"/>
      <c r="I74" s="212"/>
      <c r="J74" s="212"/>
      <c r="K74" s="212"/>
      <c r="L74" s="212"/>
      <c r="M74" s="212"/>
      <c r="N74" s="213"/>
    </row>
    <row r="75" spans="1:14" s="52" customFormat="1" ht="44.25" customHeight="1">
      <c r="B75" s="53" t="s">
        <v>15</v>
      </c>
      <c r="C75" s="54" t="s">
        <v>20</v>
      </c>
      <c r="D75" s="54" t="s">
        <v>21</v>
      </c>
      <c r="E75" s="54" t="s">
        <v>22</v>
      </c>
      <c r="F75" s="54" t="s">
        <v>23</v>
      </c>
      <c r="G75" s="54" t="s">
        <v>24</v>
      </c>
      <c r="H75" s="54" t="s">
        <v>25</v>
      </c>
      <c r="I75" s="54" t="s">
        <v>19</v>
      </c>
      <c r="J75" s="54" t="s">
        <v>26</v>
      </c>
      <c r="K75" s="55" t="s">
        <v>27</v>
      </c>
      <c r="L75" s="56" t="s">
        <v>28</v>
      </c>
      <c r="M75" s="56" t="s">
        <v>18</v>
      </c>
      <c r="N75" s="57" t="s">
        <v>7</v>
      </c>
    </row>
    <row r="76" spans="1:14" ht="12.95" customHeight="1">
      <c r="A76" s="58"/>
      <c r="B76" s="200" t="s">
        <v>83</v>
      </c>
      <c r="C76" s="201"/>
      <c r="D76" s="201"/>
      <c r="E76" s="201"/>
      <c r="F76" s="201"/>
      <c r="G76" s="201"/>
      <c r="H76" s="201"/>
      <c r="I76" s="201"/>
      <c r="J76" s="201"/>
      <c r="K76" s="201"/>
      <c r="L76" s="201"/>
      <c r="M76" s="201"/>
      <c r="N76" s="202"/>
    </row>
    <row r="77" spans="1:14" ht="15.75">
      <c r="A77" s="58"/>
      <c r="B77" s="93" t="s">
        <v>241</v>
      </c>
      <c r="C77" s="94" t="s">
        <v>242</v>
      </c>
      <c r="D77" s="99">
        <v>1.36</v>
      </c>
      <c r="E77" s="99">
        <v>1.36</v>
      </c>
      <c r="F77" s="99">
        <v>1.36</v>
      </c>
      <c r="G77" s="99">
        <v>1.36</v>
      </c>
      <c r="H77" s="99">
        <v>1.36</v>
      </c>
      <c r="I77" s="99">
        <v>1.36</v>
      </c>
      <c r="J77" s="99">
        <v>1.36</v>
      </c>
      <c r="K77" s="100">
        <v>0</v>
      </c>
      <c r="L77" s="97">
        <v>5</v>
      </c>
      <c r="M77" s="98">
        <v>584053</v>
      </c>
      <c r="N77" s="98">
        <v>794312.08</v>
      </c>
    </row>
    <row r="78" spans="1:14" ht="15.75">
      <c r="A78" s="58"/>
      <c r="B78" s="93" t="s">
        <v>288</v>
      </c>
      <c r="C78" s="94" t="s">
        <v>287</v>
      </c>
      <c r="D78" s="99">
        <v>2.1800000000000002</v>
      </c>
      <c r="E78" s="99">
        <v>2.1800000000000002</v>
      </c>
      <c r="F78" s="99">
        <v>2.1800000000000002</v>
      </c>
      <c r="G78" s="99">
        <v>2.1800000000000002</v>
      </c>
      <c r="H78" s="99">
        <v>2.19</v>
      </c>
      <c r="I78" s="99">
        <v>2.1800000000000002</v>
      </c>
      <c r="J78" s="99">
        <v>2.1800000000000002</v>
      </c>
      <c r="K78" s="100">
        <v>0</v>
      </c>
      <c r="L78" s="97">
        <v>6</v>
      </c>
      <c r="M78" s="98">
        <v>29307</v>
      </c>
      <c r="N78" s="98">
        <v>63889.26</v>
      </c>
    </row>
    <row r="79" spans="1:14" ht="15.75">
      <c r="A79" s="58"/>
      <c r="B79" s="93" t="s">
        <v>100</v>
      </c>
      <c r="C79" s="94" t="s">
        <v>101</v>
      </c>
      <c r="D79" s="99">
        <v>1.63</v>
      </c>
      <c r="E79" s="99">
        <v>1.63</v>
      </c>
      <c r="F79" s="99">
        <v>1.63</v>
      </c>
      <c r="G79" s="99">
        <v>1.63</v>
      </c>
      <c r="H79" s="99">
        <v>1.63</v>
      </c>
      <c r="I79" s="99">
        <v>1.63</v>
      </c>
      <c r="J79" s="99">
        <v>1.63</v>
      </c>
      <c r="K79" s="100">
        <v>0</v>
      </c>
      <c r="L79" s="97">
        <v>1</v>
      </c>
      <c r="M79" s="98">
        <v>121</v>
      </c>
      <c r="N79" s="98">
        <v>197.23</v>
      </c>
    </row>
    <row r="80" spans="1:14" ht="15.75">
      <c r="A80" s="58"/>
      <c r="B80" s="93" t="s">
        <v>196</v>
      </c>
      <c r="C80" s="94" t="s">
        <v>197</v>
      </c>
      <c r="D80" s="99">
        <v>1.88</v>
      </c>
      <c r="E80" s="99">
        <v>1.88</v>
      </c>
      <c r="F80" s="99">
        <v>1.88</v>
      </c>
      <c r="G80" s="99">
        <v>1.88</v>
      </c>
      <c r="H80" s="99">
        <v>1.89</v>
      </c>
      <c r="I80" s="99">
        <v>1.88</v>
      </c>
      <c r="J80" s="99">
        <v>1.88</v>
      </c>
      <c r="K80" s="100">
        <v>0</v>
      </c>
      <c r="L80" s="97">
        <v>1</v>
      </c>
      <c r="M80" s="98">
        <v>184451</v>
      </c>
      <c r="N80" s="98">
        <v>346767.88</v>
      </c>
    </row>
    <row r="81" spans="1:14" ht="15.75">
      <c r="A81" s="58"/>
      <c r="B81" s="93" t="s">
        <v>38</v>
      </c>
      <c r="C81" s="94" t="s">
        <v>39</v>
      </c>
      <c r="D81" s="99">
        <v>1.31</v>
      </c>
      <c r="E81" s="99">
        <v>1.31</v>
      </c>
      <c r="F81" s="99">
        <v>1.3</v>
      </c>
      <c r="G81" s="99">
        <v>1.3</v>
      </c>
      <c r="H81" s="99">
        <v>1.31</v>
      </c>
      <c r="I81" s="99">
        <v>1.3</v>
      </c>
      <c r="J81" s="99">
        <v>1.31</v>
      </c>
      <c r="K81" s="100">
        <v>-0.76</v>
      </c>
      <c r="L81" s="97">
        <v>2</v>
      </c>
      <c r="M81" s="98">
        <v>87087</v>
      </c>
      <c r="N81" s="98">
        <v>113319.33</v>
      </c>
    </row>
    <row r="82" spans="1:14" ht="12.95" customHeight="1">
      <c r="A82" s="58"/>
      <c r="B82" s="203" t="s">
        <v>90</v>
      </c>
      <c r="C82" s="204"/>
      <c r="D82" s="205"/>
      <c r="E82" s="206"/>
      <c r="F82" s="206"/>
      <c r="G82" s="206"/>
      <c r="H82" s="206"/>
      <c r="I82" s="206"/>
      <c r="J82" s="206"/>
      <c r="K82" s="207"/>
      <c r="L82" s="65">
        <f>SUM(L77:L81)</f>
        <v>15</v>
      </c>
      <c r="M82" s="65">
        <f>SUM(M77:M81)</f>
        <v>885019</v>
      </c>
      <c r="N82" s="65">
        <f>SUM(N77:N81)</f>
        <v>1318485.78</v>
      </c>
    </row>
    <row r="83" spans="1:14" ht="12.95" customHeight="1">
      <c r="A83" s="58"/>
      <c r="B83" s="200" t="s">
        <v>84</v>
      </c>
      <c r="C83" s="201"/>
      <c r="D83" s="201"/>
      <c r="E83" s="201"/>
      <c r="F83" s="201"/>
      <c r="G83" s="201"/>
      <c r="H83" s="201"/>
      <c r="I83" s="201"/>
      <c r="J83" s="201"/>
      <c r="K83" s="201"/>
      <c r="L83" s="201"/>
      <c r="M83" s="201"/>
      <c r="N83" s="202"/>
    </row>
    <row r="84" spans="1:14" ht="12.95" customHeight="1">
      <c r="A84" s="58"/>
      <c r="B84" s="46" t="s">
        <v>180</v>
      </c>
      <c r="C84" s="59" t="s">
        <v>181</v>
      </c>
      <c r="D84" s="63">
        <v>6.6</v>
      </c>
      <c r="E84" s="77">
        <v>6.6</v>
      </c>
      <c r="F84" s="77">
        <v>6.4</v>
      </c>
      <c r="G84" s="77">
        <v>6.51</v>
      </c>
      <c r="H84" s="77">
        <v>6.61</v>
      </c>
      <c r="I84" s="77">
        <v>6.47</v>
      </c>
      <c r="J84" s="77">
        <v>6.6</v>
      </c>
      <c r="K84" s="100">
        <v>-1.97</v>
      </c>
      <c r="L84" s="79">
        <v>68</v>
      </c>
      <c r="M84" s="80">
        <v>2959209</v>
      </c>
      <c r="N84" s="80">
        <v>19260516.870000001</v>
      </c>
    </row>
    <row r="85" spans="1:14" ht="12.95" customHeight="1">
      <c r="A85" s="58"/>
      <c r="B85" s="203" t="s">
        <v>175</v>
      </c>
      <c r="C85" s="204"/>
      <c r="D85" s="205"/>
      <c r="E85" s="206"/>
      <c r="F85" s="206"/>
      <c r="G85" s="206"/>
      <c r="H85" s="206"/>
      <c r="I85" s="206"/>
      <c r="J85" s="206"/>
      <c r="K85" s="207"/>
      <c r="L85" s="64">
        <f>L84</f>
        <v>68</v>
      </c>
      <c r="M85" s="64">
        <f t="shared" ref="M85:N85" si="2">M84</f>
        <v>2959209</v>
      </c>
      <c r="N85" s="80">
        <f t="shared" si="2"/>
        <v>19260516.870000001</v>
      </c>
    </row>
    <row r="86" spans="1:14" s="52" customFormat="1" ht="12.95" customHeight="1">
      <c r="B86" s="66" t="s">
        <v>70</v>
      </c>
      <c r="C86" s="208"/>
      <c r="D86" s="209"/>
      <c r="E86" s="209"/>
      <c r="F86" s="209"/>
      <c r="G86" s="209"/>
      <c r="H86" s="209"/>
      <c r="I86" s="209"/>
      <c r="J86" s="209"/>
      <c r="K86" s="210"/>
      <c r="L86" s="67">
        <f>L85+L82</f>
        <v>83</v>
      </c>
      <c r="M86" s="67">
        <f t="shared" ref="M86:N86" si="3">M85+M82</f>
        <v>3844228</v>
      </c>
      <c r="N86" s="67">
        <f t="shared" si="3"/>
        <v>20579002.650000002</v>
      </c>
    </row>
    <row r="87" spans="1:14" s="52" customFormat="1" ht="12.95" customHeight="1">
      <c r="B87" s="66" t="s">
        <v>40</v>
      </c>
      <c r="C87" s="208"/>
      <c r="D87" s="209"/>
      <c r="E87" s="209"/>
      <c r="F87" s="209"/>
      <c r="G87" s="209"/>
      <c r="H87" s="209"/>
      <c r="I87" s="209"/>
      <c r="J87" s="209"/>
      <c r="K87" s="210"/>
      <c r="L87" s="67">
        <f>L86+L73+L52</f>
        <v>1399</v>
      </c>
      <c r="M87" s="67">
        <f>M86+M73+M52</f>
        <v>603702515</v>
      </c>
      <c r="N87" s="67">
        <f>N86+N73+N52</f>
        <v>1165656944.1099997</v>
      </c>
    </row>
    <row r="88" spans="1:14" ht="12.95" customHeight="1">
      <c r="A88" s="58"/>
      <c r="N88" s="71"/>
    </row>
    <row r="89" spans="1:14" s="52" customFormat="1" ht="18.75" customHeight="1">
      <c r="B89" s="58"/>
      <c r="C89" s="68"/>
      <c r="D89" s="58"/>
      <c r="E89" s="58"/>
      <c r="F89" s="58"/>
      <c r="G89" s="58"/>
      <c r="H89" s="58"/>
      <c r="I89" s="58"/>
      <c r="J89" s="69"/>
      <c r="K89" s="70"/>
      <c r="L89" s="71"/>
      <c r="M89" s="71"/>
      <c r="N89" s="72"/>
    </row>
    <row r="90" spans="1:14" s="52" customFormat="1" ht="18.75" customHeight="1">
      <c r="B90" s="58"/>
      <c r="C90" s="68"/>
      <c r="D90" s="58"/>
      <c r="E90" s="58"/>
      <c r="F90" s="58"/>
      <c r="G90" s="58"/>
      <c r="H90" s="58"/>
      <c r="I90" s="58"/>
      <c r="J90" s="69"/>
      <c r="K90" s="70"/>
      <c r="L90" s="71"/>
      <c r="M90" s="71"/>
      <c r="N90" s="72"/>
    </row>
    <row r="91" spans="1:14" ht="12.95" customHeight="1">
      <c r="A91" s="58"/>
    </row>
  </sheetData>
  <mergeCells count="49">
    <mergeCell ref="B53:N53"/>
    <mergeCell ref="B55:N55"/>
    <mergeCell ref="B59:C59"/>
    <mergeCell ref="D59:K59"/>
    <mergeCell ref="B33:N33"/>
    <mergeCell ref="D39:K39"/>
    <mergeCell ref="B39:C39"/>
    <mergeCell ref="C52:K52"/>
    <mergeCell ref="B24:C24"/>
    <mergeCell ref="D24:K24"/>
    <mergeCell ref="B28:N28"/>
    <mergeCell ref="B32:C32"/>
    <mergeCell ref="D32:K32"/>
    <mergeCell ref="B1:N1"/>
    <mergeCell ref="B3:N3"/>
    <mergeCell ref="B20:C20"/>
    <mergeCell ref="D20:K20"/>
    <mergeCell ref="B21:N21"/>
    <mergeCell ref="B60:N60"/>
    <mergeCell ref="B62:C62"/>
    <mergeCell ref="D62:K62"/>
    <mergeCell ref="C87:K87"/>
    <mergeCell ref="B74:N74"/>
    <mergeCell ref="C86:K86"/>
    <mergeCell ref="B76:N76"/>
    <mergeCell ref="B82:C82"/>
    <mergeCell ref="D82:K82"/>
    <mergeCell ref="B83:N83"/>
    <mergeCell ref="B85:C85"/>
    <mergeCell ref="D85:K85"/>
    <mergeCell ref="C73:K73"/>
    <mergeCell ref="B69:C69"/>
    <mergeCell ref="D69:K69"/>
    <mergeCell ref="B70:N70"/>
    <mergeCell ref="B72:C72"/>
    <mergeCell ref="D72:K72"/>
    <mergeCell ref="B25:N25"/>
    <mergeCell ref="B27:C27"/>
    <mergeCell ref="D27:K27"/>
    <mergeCell ref="B66:N66"/>
    <mergeCell ref="B40:N40"/>
    <mergeCell ref="D46:K46"/>
    <mergeCell ref="B46:C46"/>
    <mergeCell ref="B47:N47"/>
    <mergeCell ref="B51:C51"/>
    <mergeCell ref="D51:K51"/>
    <mergeCell ref="B63:N63"/>
    <mergeCell ref="B65:C65"/>
    <mergeCell ref="D65:K6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6"/>
  <sheetViews>
    <sheetView topLeftCell="A19" zoomScale="130" zoomScaleNormal="130" workbookViewId="0">
      <selection activeCell="I44" sqref="I4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7" t="s">
        <v>309</v>
      </c>
      <c r="B1" s="217"/>
      <c r="C1" s="217"/>
      <c r="D1" s="217"/>
    </row>
    <row r="2" spans="1:4" ht="15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5" customHeight="1">
      <c r="A3" s="218" t="s">
        <v>29</v>
      </c>
      <c r="B3" s="219"/>
      <c r="C3" s="219"/>
      <c r="D3" s="220"/>
    </row>
    <row r="4" spans="1:4" ht="15" customHeight="1">
      <c r="A4" s="46" t="s">
        <v>211</v>
      </c>
      <c r="B4" s="59" t="s">
        <v>212</v>
      </c>
      <c r="C4" s="99">
        <v>1.1000000000000001</v>
      </c>
      <c r="D4" s="99">
        <v>1.1000000000000001</v>
      </c>
    </row>
    <row r="5" spans="1:4" ht="15" customHeight="1">
      <c r="A5" s="46" t="s">
        <v>159</v>
      </c>
      <c r="B5" s="59" t="s">
        <v>160</v>
      </c>
      <c r="C5" s="99">
        <v>0.95</v>
      </c>
      <c r="D5" s="99">
        <v>0.95</v>
      </c>
    </row>
    <row r="6" spans="1:4" ht="15" customHeight="1">
      <c r="A6" s="46" t="s">
        <v>149</v>
      </c>
      <c r="B6" s="59" t="s">
        <v>150</v>
      </c>
      <c r="C6" s="47">
        <v>2.2000000000000002</v>
      </c>
      <c r="D6" s="47">
        <v>2.2000000000000002</v>
      </c>
    </row>
    <row r="7" spans="1:4" ht="15" customHeight="1">
      <c r="A7" s="221" t="s">
        <v>93</v>
      </c>
      <c r="B7" s="222"/>
      <c r="C7" s="222"/>
      <c r="D7" s="223"/>
    </row>
    <row r="8" spans="1:4" ht="15" customHeight="1">
      <c r="A8" s="46" t="s">
        <v>173</v>
      </c>
      <c r="B8" s="59" t="s">
        <v>174</v>
      </c>
      <c r="C8" s="77">
        <v>0.44</v>
      </c>
      <c r="D8" s="77">
        <v>0.44</v>
      </c>
    </row>
    <row r="9" spans="1:4" ht="15" customHeight="1">
      <c r="A9" s="46" t="s">
        <v>259</v>
      </c>
      <c r="B9" s="59" t="s">
        <v>260</v>
      </c>
      <c r="C9" s="77">
        <v>0.78</v>
      </c>
      <c r="D9" s="77">
        <v>0.78</v>
      </c>
    </row>
    <row r="10" spans="1:4" ht="15" customHeight="1">
      <c r="A10" s="221" t="s">
        <v>82</v>
      </c>
      <c r="B10" s="222"/>
      <c r="C10" s="222"/>
      <c r="D10" s="223"/>
    </row>
    <row r="11" spans="1:4" ht="15" customHeight="1">
      <c r="A11" s="46" t="s">
        <v>95</v>
      </c>
      <c r="B11" s="59" t="s">
        <v>94</v>
      </c>
      <c r="C11" s="77">
        <v>7</v>
      </c>
      <c r="D11" s="99">
        <v>7</v>
      </c>
    </row>
    <row r="12" spans="1:4" ht="15" customHeight="1">
      <c r="A12" s="46" t="s">
        <v>153</v>
      </c>
      <c r="B12" s="59" t="s">
        <v>154</v>
      </c>
      <c r="C12" s="77">
        <v>0.65</v>
      </c>
      <c r="D12" s="77">
        <v>0.65</v>
      </c>
    </row>
    <row r="13" spans="1:4" ht="15" customHeight="1">
      <c r="A13" s="221" t="s">
        <v>83</v>
      </c>
      <c r="B13" s="222"/>
      <c r="C13" s="222"/>
      <c r="D13" s="223"/>
    </row>
    <row r="14" spans="1:4" ht="15" customHeight="1">
      <c r="A14" s="46" t="s">
        <v>157</v>
      </c>
      <c r="B14" s="59" t="s">
        <v>158</v>
      </c>
      <c r="C14" s="77">
        <v>1.18</v>
      </c>
      <c r="D14" s="77">
        <v>1.18</v>
      </c>
    </row>
    <row r="15" spans="1:4" ht="15" customHeight="1">
      <c r="A15" s="46" t="s">
        <v>251</v>
      </c>
      <c r="B15" s="59" t="s">
        <v>252</v>
      </c>
      <c r="C15" s="77">
        <v>22.5</v>
      </c>
      <c r="D15" s="77">
        <v>22.5</v>
      </c>
    </row>
    <row r="16" spans="1:4" ht="15" customHeight="1">
      <c r="A16" s="46" t="s">
        <v>110</v>
      </c>
      <c r="B16" s="59" t="s">
        <v>111</v>
      </c>
      <c r="C16" s="77">
        <v>1.99</v>
      </c>
      <c r="D16" s="99">
        <v>1.99</v>
      </c>
    </row>
    <row r="17" spans="1:4" ht="15" customHeight="1">
      <c r="A17" s="214" t="s">
        <v>31</v>
      </c>
      <c r="B17" s="215" t="s">
        <v>31</v>
      </c>
      <c r="C17" s="215"/>
      <c r="D17" s="216"/>
    </row>
    <row r="18" spans="1:4" ht="15" customHeight="1">
      <c r="A18" s="46" t="s">
        <v>270</v>
      </c>
      <c r="B18" s="59" t="s">
        <v>269</v>
      </c>
      <c r="C18" s="99">
        <v>9</v>
      </c>
      <c r="D18" s="99">
        <v>9</v>
      </c>
    </row>
    <row r="19" spans="1:4" ht="15" customHeight="1">
      <c r="A19" s="218" t="s">
        <v>84</v>
      </c>
      <c r="B19" s="219"/>
      <c r="C19" s="219"/>
      <c r="D19" s="220"/>
    </row>
    <row r="20" spans="1:4" ht="15" customHeight="1">
      <c r="A20" s="46" t="s">
        <v>261</v>
      </c>
      <c r="B20" s="59" t="s">
        <v>262</v>
      </c>
      <c r="C20" s="77">
        <v>5.99</v>
      </c>
      <c r="D20" s="77">
        <v>5.99</v>
      </c>
    </row>
    <row r="21" spans="1:4" ht="15" customHeight="1">
      <c r="A21" s="46" t="s">
        <v>190</v>
      </c>
      <c r="B21" s="59" t="s">
        <v>191</v>
      </c>
      <c r="C21" s="99">
        <v>11</v>
      </c>
      <c r="D21" s="99">
        <v>11</v>
      </c>
    </row>
    <row r="22" spans="1:4" ht="15" customHeight="1">
      <c r="A22" s="46" t="s">
        <v>167</v>
      </c>
      <c r="B22" s="59" t="s">
        <v>168</v>
      </c>
      <c r="C22" s="99">
        <v>2.11</v>
      </c>
      <c r="D22" s="99">
        <v>2.11</v>
      </c>
    </row>
    <row r="23" spans="1:4" ht="15" customHeight="1">
      <c r="A23" s="73" t="s">
        <v>41</v>
      </c>
      <c r="B23" s="73" t="s">
        <v>20</v>
      </c>
      <c r="C23" s="73" t="s">
        <v>92</v>
      </c>
      <c r="D23" s="73" t="s">
        <v>19</v>
      </c>
    </row>
    <row r="24" spans="1:4" ht="15" customHeight="1">
      <c r="A24" s="221" t="s">
        <v>29</v>
      </c>
      <c r="B24" s="222"/>
      <c r="C24" s="222"/>
      <c r="D24" s="223"/>
    </row>
    <row r="25" spans="1:4" ht="15" customHeight="1">
      <c r="A25" s="46" t="s">
        <v>193</v>
      </c>
      <c r="B25" s="59" t="s">
        <v>192</v>
      </c>
      <c r="C25" s="77">
        <v>0.22</v>
      </c>
      <c r="D25" s="77">
        <v>0.22</v>
      </c>
    </row>
    <row r="26" spans="1:4" ht="15" customHeight="1">
      <c r="A26" s="46" t="s">
        <v>267</v>
      </c>
      <c r="B26" s="59" t="s">
        <v>268</v>
      </c>
      <c r="C26" s="77">
        <v>0.27</v>
      </c>
      <c r="D26" s="77">
        <v>0.27</v>
      </c>
    </row>
    <row r="27" spans="1:4" ht="15" customHeight="1">
      <c r="A27" s="46" t="s">
        <v>294</v>
      </c>
      <c r="B27" s="59" t="s">
        <v>295</v>
      </c>
      <c r="C27" s="99">
        <v>0.05</v>
      </c>
      <c r="D27" s="99">
        <v>0.05</v>
      </c>
    </row>
    <row r="28" spans="1:4" ht="15" customHeight="1">
      <c r="A28" s="105" t="s">
        <v>257</v>
      </c>
      <c r="B28" s="106" t="s">
        <v>258</v>
      </c>
      <c r="C28" s="99">
        <v>1.05</v>
      </c>
      <c r="D28" s="99">
        <v>1.05</v>
      </c>
    </row>
    <row r="29" spans="1:4" ht="15" customHeight="1">
      <c r="A29" s="105" t="s">
        <v>249</v>
      </c>
      <c r="B29" s="106" t="s">
        <v>250</v>
      </c>
      <c r="C29" s="99">
        <v>0.09</v>
      </c>
      <c r="D29" s="99">
        <v>0.09</v>
      </c>
    </row>
    <row r="30" spans="1:4" ht="15" customHeight="1">
      <c r="A30" s="46" t="s">
        <v>235</v>
      </c>
      <c r="B30" s="59" t="s">
        <v>236</v>
      </c>
      <c r="C30" s="82">
        <v>0.85</v>
      </c>
      <c r="D30" s="77">
        <v>0.85</v>
      </c>
    </row>
    <row r="31" spans="1:4" ht="15" customHeight="1">
      <c r="A31" s="46" t="s">
        <v>121</v>
      </c>
      <c r="B31" s="59" t="s">
        <v>120</v>
      </c>
      <c r="C31" s="82">
        <v>1</v>
      </c>
      <c r="D31" s="82">
        <v>1</v>
      </c>
    </row>
    <row r="32" spans="1:4" ht="15" customHeight="1">
      <c r="A32" s="46" t="s">
        <v>223</v>
      </c>
      <c r="B32" s="59" t="s">
        <v>224</v>
      </c>
      <c r="C32" s="82">
        <v>1</v>
      </c>
      <c r="D32" s="90">
        <v>1</v>
      </c>
    </row>
    <row r="33" spans="1:4" ht="15" customHeight="1">
      <c r="A33" s="85" t="s">
        <v>206</v>
      </c>
      <c r="B33" s="86" t="s">
        <v>207</v>
      </c>
      <c r="C33" s="82">
        <v>1</v>
      </c>
      <c r="D33" s="82">
        <v>1</v>
      </c>
    </row>
    <row r="34" spans="1:4" ht="15" customHeight="1">
      <c r="A34" s="46" t="s">
        <v>176</v>
      </c>
      <c r="B34" s="59" t="s">
        <v>177</v>
      </c>
      <c r="C34" s="82">
        <v>0.75</v>
      </c>
      <c r="D34" s="82">
        <v>0.75</v>
      </c>
    </row>
    <row r="35" spans="1:4" ht="15" customHeight="1">
      <c r="A35" s="46" t="s">
        <v>140</v>
      </c>
      <c r="B35" s="59" t="s">
        <v>141</v>
      </c>
      <c r="C35" s="82">
        <v>1</v>
      </c>
      <c r="D35" s="82">
        <v>1</v>
      </c>
    </row>
    <row r="36" spans="1:4" ht="15" customHeight="1">
      <c r="A36" s="46" t="s">
        <v>98</v>
      </c>
      <c r="B36" s="59" t="s">
        <v>99</v>
      </c>
      <c r="C36" s="82">
        <v>0.94</v>
      </c>
      <c r="D36" s="82">
        <v>0.94</v>
      </c>
    </row>
    <row r="37" spans="1:4" ht="15" customHeight="1">
      <c r="A37" s="83" t="s">
        <v>198</v>
      </c>
      <c r="B37" s="84" t="s">
        <v>199</v>
      </c>
      <c r="C37" s="82">
        <v>1</v>
      </c>
      <c r="D37" s="82">
        <v>1</v>
      </c>
    </row>
    <row r="38" spans="1:4" ht="15" customHeight="1">
      <c r="A38" s="221" t="s">
        <v>93</v>
      </c>
      <c r="B38" s="222"/>
      <c r="C38" s="222"/>
      <c r="D38" s="223"/>
    </row>
    <row r="39" spans="1:4" ht="15" customHeight="1">
      <c r="A39" s="46" t="s">
        <v>213</v>
      </c>
      <c r="B39" s="59" t="s">
        <v>214</v>
      </c>
      <c r="C39" s="82">
        <v>0.8</v>
      </c>
      <c r="D39" s="82">
        <v>0.8</v>
      </c>
    </row>
    <row r="40" spans="1:4" ht="15" customHeight="1">
      <c r="A40" s="221" t="s">
        <v>82</v>
      </c>
      <c r="B40" s="222"/>
      <c r="C40" s="222"/>
      <c r="D40" s="223"/>
    </row>
    <row r="41" spans="1:4" ht="15" customHeight="1">
      <c r="A41" s="105" t="s">
        <v>302</v>
      </c>
      <c r="B41" s="106" t="s">
        <v>303</v>
      </c>
      <c r="C41" s="99">
        <v>1</v>
      </c>
      <c r="D41" s="99">
        <v>1</v>
      </c>
    </row>
    <row r="42" spans="1:4" ht="15" customHeight="1">
      <c r="A42" s="221" t="s">
        <v>148</v>
      </c>
      <c r="B42" s="222"/>
      <c r="C42" s="222"/>
      <c r="D42" s="223"/>
    </row>
    <row r="43" spans="1:4" ht="15" customHeight="1">
      <c r="A43" s="46" t="s">
        <v>238</v>
      </c>
      <c r="B43" s="59" t="s">
        <v>237</v>
      </c>
      <c r="C43" s="77">
        <v>0.69</v>
      </c>
      <c r="D43" s="77">
        <v>0.69</v>
      </c>
    </row>
    <row r="44" spans="1:4" ht="15" customHeight="1">
      <c r="A44" s="46" t="s">
        <v>147</v>
      </c>
      <c r="B44" s="59" t="s">
        <v>146</v>
      </c>
      <c r="C44" s="99">
        <v>0.69</v>
      </c>
      <c r="D44" s="99">
        <v>0.69</v>
      </c>
    </row>
    <row r="45" spans="1:4" ht="15" customHeight="1">
      <c r="A45" s="221" t="s">
        <v>83</v>
      </c>
      <c r="B45" s="222"/>
      <c r="C45" s="222"/>
      <c r="D45" s="223"/>
    </row>
    <row r="46" spans="1:4" ht="15" customHeight="1">
      <c r="A46" s="105" t="s">
        <v>282</v>
      </c>
      <c r="B46" s="106" t="s">
        <v>281</v>
      </c>
      <c r="C46" s="99">
        <v>100</v>
      </c>
      <c r="D46" s="99">
        <v>100</v>
      </c>
    </row>
    <row r="47" spans="1:4" ht="15" customHeight="1">
      <c r="A47" s="105" t="s">
        <v>244</v>
      </c>
      <c r="B47" s="106" t="s">
        <v>243</v>
      </c>
      <c r="C47" s="99">
        <v>2.86</v>
      </c>
      <c r="D47" s="99">
        <v>2.86</v>
      </c>
    </row>
    <row r="48" spans="1:4" ht="15" customHeight="1">
      <c r="A48" s="73" t="s">
        <v>41</v>
      </c>
      <c r="B48" s="73" t="s">
        <v>20</v>
      </c>
      <c r="C48" s="73" t="s">
        <v>92</v>
      </c>
      <c r="D48" s="73" t="s">
        <v>19</v>
      </c>
    </row>
    <row r="49" spans="1:4" ht="15" customHeight="1">
      <c r="A49" s="214" t="s">
        <v>82</v>
      </c>
      <c r="B49" s="215"/>
      <c r="C49" s="215"/>
      <c r="D49" s="216"/>
    </row>
    <row r="50" spans="1:4" ht="15" customHeight="1">
      <c r="A50" s="93" t="s">
        <v>184</v>
      </c>
      <c r="B50" s="94" t="s">
        <v>185</v>
      </c>
      <c r="C50" s="90">
        <v>1.43</v>
      </c>
      <c r="D50" s="99">
        <v>1.45</v>
      </c>
    </row>
    <row r="51" spans="1:4" ht="15" customHeight="1">
      <c r="A51" s="93" t="s">
        <v>85</v>
      </c>
      <c r="B51" s="94" t="s">
        <v>42</v>
      </c>
      <c r="C51" s="90">
        <v>1.66</v>
      </c>
      <c r="D51" s="99">
        <v>1.66</v>
      </c>
    </row>
    <row r="52" spans="1:4" ht="15" customHeight="1">
      <c r="A52" s="214" t="s">
        <v>83</v>
      </c>
      <c r="B52" s="215"/>
      <c r="C52" s="215"/>
      <c r="D52" s="216"/>
    </row>
    <row r="53" spans="1:4" ht="15" customHeight="1">
      <c r="A53" s="93" t="s">
        <v>142</v>
      </c>
      <c r="B53" s="94" t="s">
        <v>143</v>
      </c>
      <c r="C53" s="99">
        <v>1.5</v>
      </c>
      <c r="D53" s="99">
        <v>1.48</v>
      </c>
    </row>
    <row r="54" spans="1:4" ht="15" customHeight="1">
      <c r="A54" s="214" t="s">
        <v>31</v>
      </c>
      <c r="B54" s="215" t="s">
        <v>31</v>
      </c>
      <c r="C54" s="215"/>
      <c r="D54" s="216"/>
    </row>
    <row r="55" spans="1:4" ht="15" customHeight="1">
      <c r="A55" s="93" t="s">
        <v>215</v>
      </c>
      <c r="B55" s="94" t="s">
        <v>216</v>
      </c>
      <c r="C55" s="99">
        <v>18.55</v>
      </c>
      <c r="D55" s="99">
        <v>18.55</v>
      </c>
    </row>
    <row r="56" spans="1:4" ht="15" customHeight="1">
      <c r="A56" s="93" t="s">
        <v>283</v>
      </c>
      <c r="B56" s="94" t="s">
        <v>284</v>
      </c>
      <c r="C56" s="99">
        <v>23</v>
      </c>
      <c r="D56" s="99">
        <v>23</v>
      </c>
    </row>
  </sheetData>
  <mergeCells count="15">
    <mergeCell ref="A54:D54"/>
    <mergeCell ref="A1:D1"/>
    <mergeCell ref="A3:D3"/>
    <mergeCell ref="A19:D19"/>
    <mergeCell ref="A24:D24"/>
    <mergeCell ref="A13:D13"/>
    <mergeCell ref="A10:D10"/>
    <mergeCell ref="A52:D52"/>
    <mergeCell ref="A42:D42"/>
    <mergeCell ref="A45:D45"/>
    <mergeCell ref="A7:D7"/>
    <mergeCell ref="A38:D38"/>
    <mergeCell ref="A40:D40"/>
    <mergeCell ref="A17:D17"/>
    <mergeCell ref="A49:D4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1"/>
  <sheetViews>
    <sheetView workbookViewId="0">
      <selection activeCell="K23" sqref="K23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26" t="s">
        <v>0</v>
      </c>
      <c r="C1" s="226"/>
      <c r="D1" s="226"/>
      <c r="E1" s="226"/>
      <c r="F1" s="128"/>
      <c r="H1" s="129"/>
      <c r="I1" s="129"/>
    </row>
    <row r="2" spans="1:9" ht="18">
      <c r="B2" s="226" t="s">
        <v>315</v>
      </c>
      <c r="C2" s="226"/>
      <c r="D2" s="226"/>
      <c r="E2" s="226"/>
      <c r="F2" s="226"/>
      <c r="H2" s="129"/>
      <c r="I2" s="129"/>
    </row>
    <row r="3" spans="1:9" ht="18">
      <c r="B3" s="127" t="s">
        <v>316</v>
      </c>
      <c r="C3" s="130"/>
      <c r="D3" s="131"/>
      <c r="E3" s="128"/>
      <c r="F3" s="128"/>
      <c r="H3" s="129"/>
      <c r="I3" s="129"/>
    </row>
    <row r="4" spans="1:9" ht="18">
      <c r="B4" s="127"/>
      <c r="C4" s="130"/>
      <c r="D4" s="131"/>
      <c r="E4" s="128"/>
      <c r="F4" s="128"/>
      <c r="H4" s="129"/>
      <c r="I4" s="129"/>
    </row>
    <row r="5" spans="1:9" ht="18">
      <c r="B5" s="127"/>
      <c r="C5" s="130"/>
      <c r="D5" s="131"/>
      <c r="E5" s="128"/>
      <c r="F5" s="128"/>
      <c r="H5" s="129"/>
      <c r="I5" s="129"/>
    </row>
    <row r="6" spans="1:9" ht="17.100000000000001" customHeight="1">
      <c r="B6" s="227" t="s">
        <v>317</v>
      </c>
      <c r="C6" s="228"/>
      <c r="D6" s="228"/>
      <c r="E6" s="132"/>
      <c r="F6" s="132"/>
      <c r="H6" s="129"/>
      <c r="I6" s="129"/>
    </row>
    <row r="7" spans="1:9">
      <c r="B7" s="133" t="s">
        <v>41</v>
      </c>
      <c r="C7" s="134" t="s">
        <v>20</v>
      </c>
      <c r="D7" s="135" t="s">
        <v>318</v>
      </c>
      <c r="E7" s="136" t="s">
        <v>319</v>
      </c>
      <c r="F7" s="136" t="s">
        <v>320</v>
      </c>
      <c r="H7" s="129"/>
      <c r="I7" s="129"/>
    </row>
    <row r="8" spans="1:9" ht="17.100000000000001" customHeight="1">
      <c r="B8" s="229" t="s">
        <v>29</v>
      </c>
      <c r="C8" s="230"/>
      <c r="D8" s="230"/>
      <c r="E8" s="230"/>
      <c r="F8" s="231"/>
    </row>
    <row r="9" spans="1:9" ht="17.100000000000001" customHeight="1">
      <c r="A9" s="109"/>
      <c r="B9" s="137" t="s">
        <v>151</v>
      </c>
      <c r="C9" s="137" t="s">
        <v>152</v>
      </c>
      <c r="D9" s="138">
        <v>15</v>
      </c>
      <c r="E9" s="139">
        <v>46000000</v>
      </c>
      <c r="F9" s="139">
        <v>15180000</v>
      </c>
    </row>
    <row r="10" spans="1:9" ht="17.100000000000001" customHeight="1">
      <c r="A10" s="109"/>
      <c r="B10" s="137" t="s">
        <v>321</v>
      </c>
      <c r="C10" s="137" t="s">
        <v>232</v>
      </c>
      <c r="D10" s="138">
        <v>6</v>
      </c>
      <c r="E10" s="139">
        <v>2607739</v>
      </c>
      <c r="F10" s="139">
        <v>4977693.6399999997</v>
      </c>
    </row>
    <row r="11" spans="1:9" ht="17.100000000000001" customHeight="1">
      <c r="A11" s="109"/>
      <c r="B11" s="140" t="s">
        <v>322</v>
      </c>
      <c r="C11" s="141"/>
      <c r="D11" s="138">
        <f>D9+D10</f>
        <v>21</v>
      </c>
      <c r="E11" s="139">
        <f>E9+E10</f>
        <v>48607739</v>
      </c>
      <c r="F11" s="139">
        <f>F9+F10</f>
        <v>20157693.640000001</v>
      </c>
    </row>
    <row r="12" spans="1:9">
      <c r="A12" s="109"/>
      <c r="B12" s="232" t="s">
        <v>40</v>
      </c>
      <c r="C12" s="233"/>
      <c r="D12" s="138">
        <f>D11</f>
        <v>21</v>
      </c>
      <c r="E12" s="139">
        <f>E11</f>
        <v>48607739</v>
      </c>
      <c r="F12" s="139">
        <f>F11</f>
        <v>20157693.640000001</v>
      </c>
    </row>
    <row r="13" spans="1:9">
      <c r="A13" s="109"/>
      <c r="B13" s="142"/>
      <c r="C13" s="142"/>
      <c r="D13" s="143"/>
      <c r="E13" s="144"/>
      <c r="F13" s="144"/>
    </row>
    <row r="14" spans="1:9">
      <c r="A14" s="109"/>
      <c r="B14" s="109"/>
      <c r="D14" s="145"/>
      <c r="E14" s="146"/>
      <c r="F14" s="146"/>
    </row>
    <row r="15" spans="1:9" ht="18.75">
      <c r="A15" s="109"/>
      <c r="B15" s="147" t="s">
        <v>323</v>
      </c>
      <c r="C15" s="148"/>
      <c r="D15" s="149"/>
      <c r="E15" s="150"/>
      <c r="F15" s="151"/>
    </row>
    <row r="16" spans="1:9" ht="31.5">
      <c r="A16" s="109"/>
      <c r="B16" s="152" t="s">
        <v>41</v>
      </c>
      <c r="C16" s="134" t="s">
        <v>20</v>
      </c>
      <c r="D16" s="153" t="s">
        <v>318</v>
      </c>
      <c r="E16" s="154" t="s">
        <v>319</v>
      </c>
      <c r="F16" s="154" t="s">
        <v>320</v>
      </c>
    </row>
    <row r="17" spans="1:6">
      <c r="A17" s="155"/>
      <c r="B17" s="234" t="s">
        <v>30</v>
      </c>
      <c r="C17" s="235"/>
      <c r="D17" s="235"/>
      <c r="E17" s="235"/>
      <c r="F17" s="236"/>
    </row>
    <row r="18" spans="1:6">
      <c r="A18" s="155"/>
      <c r="B18" s="156" t="s">
        <v>324</v>
      </c>
      <c r="C18" s="156" t="s">
        <v>254</v>
      </c>
      <c r="D18" s="138">
        <v>91</v>
      </c>
      <c r="E18" s="139">
        <v>4888716</v>
      </c>
      <c r="F18" s="139">
        <v>78467164.489999995</v>
      </c>
    </row>
    <row r="19" spans="1:6">
      <c r="A19" s="155"/>
      <c r="B19" s="157" t="s">
        <v>325</v>
      </c>
      <c r="C19" s="158"/>
      <c r="D19" s="138">
        <f t="shared" ref="D19:F20" si="0">D18</f>
        <v>91</v>
      </c>
      <c r="E19" s="139">
        <f t="shared" si="0"/>
        <v>4888716</v>
      </c>
      <c r="F19" s="139">
        <f t="shared" si="0"/>
        <v>78467164.489999995</v>
      </c>
    </row>
    <row r="20" spans="1:6">
      <c r="A20" s="155"/>
      <c r="B20" s="224" t="s">
        <v>40</v>
      </c>
      <c r="C20" s="225"/>
      <c r="D20" s="138">
        <f t="shared" si="0"/>
        <v>91</v>
      </c>
      <c r="E20" s="139">
        <f t="shared" si="0"/>
        <v>4888716</v>
      </c>
      <c r="F20" s="139">
        <f t="shared" si="0"/>
        <v>78467164.489999995</v>
      </c>
    </row>
    <row r="21" spans="1:6">
      <c r="A21" s="155"/>
      <c r="B21" s="155"/>
      <c r="C21" s="155"/>
      <c r="D21" s="145"/>
      <c r="E21" s="146"/>
      <c r="F21" s="146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zoomScale="120" zoomScaleNormal="120" workbookViewId="0">
      <selection activeCell="O8" sqref="O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65" t="s">
        <v>0</v>
      </c>
      <c r="C1" s="266"/>
      <c r="D1" s="267"/>
      <c r="E1" s="6"/>
      <c r="F1" s="10"/>
      <c r="G1" s="10"/>
      <c r="H1" s="10"/>
      <c r="I1" s="10"/>
    </row>
    <row r="2" spans="2:9" ht="10.5" customHeight="1">
      <c r="B2" s="268"/>
      <c r="C2" s="269"/>
      <c r="D2" s="270"/>
      <c r="E2" s="6"/>
      <c r="F2" s="10"/>
      <c r="G2" s="10"/>
      <c r="H2" s="10"/>
      <c r="I2" s="10"/>
    </row>
    <row r="3" spans="2:9" ht="18" customHeight="1">
      <c r="B3" s="96" t="s">
        <v>308</v>
      </c>
      <c r="C3" s="6"/>
      <c r="D3" s="6"/>
      <c r="E3" s="6"/>
      <c r="F3" s="6"/>
      <c r="G3" s="6"/>
      <c r="H3" s="6"/>
      <c r="I3" s="6"/>
    </row>
    <row r="4" spans="2:9" ht="11.25" customHeight="1">
      <c r="B4" s="96"/>
      <c r="C4" s="6"/>
      <c r="D4" s="6"/>
      <c r="E4" s="6"/>
      <c r="F4" s="6"/>
      <c r="G4" s="6"/>
      <c r="H4" s="6"/>
      <c r="I4" s="6"/>
    </row>
    <row r="5" spans="2:9" ht="24" customHeight="1">
      <c r="B5" s="282" t="s">
        <v>310</v>
      </c>
      <c r="C5" s="283"/>
      <c r="D5" s="283"/>
      <c r="E5" s="283"/>
      <c r="F5" s="283"/>
      <c r="G5" s="283"/>
      <c r="H5" s="283"/>
      <c r="I5" s="284"/>
    </row>
    <row r="6" spans="2:9" ht="31.5" customHeight="1"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2:9" ht="18" customHeight="1">
      <c r="B7" s="285" t="s">
        <v>29</v>
      </c>
      <c r="C7" s="286"/>
      <c r="D7" s="286"/>
      <c r="E7" s="286"/>
      <c r="F7" s="286"/>
      <c r="G7" s="286"/>
      <c r="H7" s="286"/>
      <c r="I7" s="287"/>
    </row>
    <row r="8" spans="2:9" ht="19.5" customHeight="1">
      <c r="B8" s="119" t="s">
        <v>275</v>
      </c>
      <c r="C8" s="120" t="s">
        <v>276</v>
      </c>
      <c r="D8" s="121">
        <v>0.14000000000000001</v>
      </c>
      <c r="E8" s="121">
        <v>0.13</v>
      </c>
      <c r="F8" s="121">
        <v>0.14000000000000001</v>
      </c>
      <c r="G8" s="104">
        <v>6</v>
      </c>
      <c r="H8" s="104">
        <v>13520000</v>
      </c>
      <c r="I8" s="104">
        <v>1892600</v>
      </c>
    </row>
    <row r="9" spans="2:9" ht="19.5" customHeight="1">
      <c r="B9" s="122" t="s">
        <v>298</v>
      </c>
      <c r="C9" s="237"/>
      <c r="D9" s="239"/>
      <c r="E9" s="239"/>
      <c r="F9" s="249"/>
      <c r="G9" s="123">
        <f>SUM(G8:G8)</f>
        <v>6</v>
      </c>
      <c r="H9" s="123">
        <f>SUM(H8:H8)</f>
        <v>13520000</v>
      </c>
      <c r="I9" s="123">
        <f>SUM(I8:I8)</f>
        <v>1892600</v>
      </c>
    </row>
    <row r="10" spans="2:9" ht="19.5" customHeight="1">
      <c r="B10" s="124" t="s">
        <v>299</v>
      </c>
      <c r="C10" s="243"/>
      <c r="D10" s="244"/>
      <c r="E10" s="244"/>
      <c r="F10" s="245"/>
      <c r="G10" s="125">
        <f>G9</f>
        <v>6</v>
      </c>
      <c r="H10" s="125">
        <f t="shared" ref="H10:I10" si="0">H9</f>
        <v>13520000</v>
      </c>
      <c r="I10" s="125">
        <f t="shared" si="0"/>
        <v>1892600</v>
      </c>
    </row>
    <row r="11" spans="2:9" ht="7.5" customHeight="1">
      <c r="B11" s="96"/>
      <c r="C11" s="6"/>
      <c r="D11" s="6"/>
      <c r="E11" s="6"/>
      <c r="F11" s="6"/>
      <c r="G11" s="6"/>
      <c r="H11" s="6"/>
      <c r="I11" s="6"/>
    </row>
    <row r="12" spans="2:9" ht="20.25" customHeight="1">
      <c r="B12" s="279" t="s">
        <v>115</v>
      </c>
      <c r="C12" s="280"/>
      <c r="D12" s="280"/>
      <c r="E12" s="280"/>
      <c r="F12" s="280"/>
      <c r="G12" s="280"/>
      <c r="H12" s="280"/>
      <c r="I12" s="280"/>
    </row>
    <row r="13" spans="2:9" ht="18" customHeight="1">
      <c r="B13" s="276" t="s">
        <v>15</v>
      </c>
      <c r="C13" s="277"/>
      <c r="D13" s="278"/>
      <c r="E13" s="276" t="s">
        <v>20</v>
      </c>
      <c r="F13" s="278"/>
      <c r="G13" s="281" t="s">
        <v>44</v>
      </c>
      <c r="H13" s="277"/>
      <c r="I13" s="278"/>
    </row>
    <row r="14" spans="2:9" ht="12.95" customHeight="1">
      <c r="B14" s="271" t="s">
        <v>29</v>
      </c>
      <c r="C14" s="272"/>
      <c r="D14" s="272"/>
      <c r="E14" s="272"/>
      <c r="F14" s="272"/>
      <c r="G14" s="272"/>
      <c r="H14" s="272"/>
      <c r="I14" s="273"/>
    </row>
    <row r="15" spans="2:9" ht="12.95" customHeight="1">
      <c r="B15" s="246" t="s">
        <v>296</v>
      </c>
      <c r="C15" s="241"/>
      <c r="D15" s="247"/>
      <c r="E15" s="248" t="s">
        <v>297</v>
      </c>
      <c r="F15" s="249"/>
      <c r="G15" s="248">
        <v>3</v>
      </c>
      <c r="H15" s="239"/>
      <c r="I15" s="249"/>
    </row>
    <row r="16" spans="2:9" ht="12.95" customHeight="1">
      <c r="B16" s="240" t="s">
        <v>227</v>
      </c>
      <c r="C16" s="275"/>
      <c r="D16" s="242"/>
      <c r="E16" s="237" t="s">
        <v>228</v>
      </c>
      <c r="F16" s="238"/>
      <c r="G16" s="237" t="s">
        <v>71</v>
      </c>
      <c r="H16" s="274"/>
      <c r="I16" s="238"/>
    </row>
    <row r="17" spans="2:9" ht="12.95" customHeight="1">
      <c r="B17" s="271" t="s">
        <v>83</v>
      </c>
      <c r="C17" s="272"/>
      <c r="D17" s="272"/>
      <c r="E17" s="272"/>
      <c r="F17" s="272"/>
      <c r="G17" s="272"/>
      <c r="H17" s="272"/>
      <c r="I17" s="273"/>
    </row>
    <row r="18" spans="2:9" ht="12.95" customHeight="1">
      <c r="B18" s="246" t="s">
        <v>229</v>
      </c>
      <c r="C18" s="241"/>
      <c r="D18" s="247"/>
      <c r="E18" s="248" t="s">
        <v>230</v>
      </c>
      <c r="F18" s="249"/>
      <c r="G18" s="248">
        <v>2.66</v>
      </c>
      <c r="H18" s="239"/>
      <c r="I18" s="249"/>
    </row>
    <row r="19" spans="2:9" ht="12.95" customHeight="1">
      <c r="B19" s="259" t="s">
        <v>72</v>
      </c>
      <c r="C19" s="260"/>
      <c r="D19" s="260"/>
      <c r="E19" s="260"/>
      <c r="F19" s="260"/>
      <c r="G19" s="260"/>
      <c r="H19" s="260"/>
      <c r="I19" s="261"/>
    </row>
    <row r="20" spans="2:9" ht="12.95" customHeight="1">
      <c r="B20" s="240" t="s">
        <v>104</v>
      </c>
      <c r="C20" s="241"/>
      <c r="D20" s="242"/>
      <c r="E20" s="237" t="s">
        <v>105</v>
      </c>
      <c r="F20" s="238"/>
      <c r="G20" s="237">
        <v>9.0500000000000007</v>
      </c>
      <c r="H20" s="239"/>
      <c r="I20" s="238"/>
    </row>
    <row r="21" spans="2:9" ht="12.95" customHeight="1">
      <c r="B21" s="240" t="s">
        <v>239</v>
      </c>
      <c r="C21" s="241"/>
      <c r="D21" s="242"/>
      <c r="E21" s="237" t="s">
        <v>240</v>
      </c>
      <c r="F21" s="238"/>
      <c r="G21" s="237">
        <v>10</v>
      </c>
      <c r="H21" s="239"/>
      <c r="I21" s="238"/>
    </row>
    <row r="22" spans="2:9" ht="12.95" customHeight="1">
      <c r="B22" s="240" t="s">
        <v>103</v>
      </c>
      <c r="C22" s="241"/>
      <c r="D22" s="242"/>
      <c r="E22" s="237" t="s">
        <v>102</v>
      </c>
      <c r="F22" s="238"/>
      <c r="G22" s="237">
        <v>1</v>
      </c>
      <c r="H22" s="239"/>
      <c r="I22" s="238"/>
    </row>
    <row r="23" spans="2:9" ht="12.95" customHeight="1">
      <c r="B23" s="250" t="s">
        <v>108</v>
      </c>
      <c r="C23" s="251"/>
      <c r="D23" s="252"/>
      <c r="E23" s="253" t="s">
        <v>109</v>
      </c>
      <c r="F23" s="254"/>
      <c r="G23" s="253">
        <v>1</v>
      </c>
      <c r="H23" s="255"/>
      <c r="I23" s="254"/>
    </row>
    <row r="24" spans="2:9" ht="12.95" customHeight="1">
      <c r="B24" s="250" t="s">
        <v>123</v>
      </c>
      <c r="C24" s="251"/>
      <c r="D24" s="252"/>
      <c r="E24" s="253" t="s">
        <v>124</v>
      </c>
      <c r="F24" s="254"/>
      <c r="G24" s="253" t="s">
        <v>71</v>
      </c>
      <c r="H24" s="255"/>
      <c r="I24" s="254"/>
    </row>
    <row r="25" spans="2:9" ht="12.95" customHeight="1">
      <c r="B25" s="262" t="s">
        <v>93</v>
      </c>
      <c r="C25" s="263"/>
      <c r="D25" s="263"/>
      <c r="E25" s="263"/>
      <c r="F25" s="263"/>
      <c r="G25" s="263"/>
      <c r="H25" s="263"/>
      <c r="I25" s="264"/>
    </row>
    <row r="26" spans="2:9" ht="12.95" customHeight="1">
      <c r="B26" s="240" t="s">
        <v>300</v>
      </c>
      <c r="C26" s="241"/>
      <c r="D26" s="242"/>
      <c r="E26" s="237" t="s">
        <v>301</v>
      </c>
      <c r="F26" s="238"/>
      <c r="G26" s="237" t="s">
        <v>71</v>
      </c>
      <c r="H26" s="239"/>
      <c r="I26" s="238"/>
    </row>
    <row r="27" spans="2:9" ht="12.95" customHeight="1">
      <c r="B27" s="240" t="s">
        <v>290</v>
      </c>
      <c r="C27" s="241"/>
      <c r="D27" s="242"/>
      <c r="E27" s="237" t="s">
        <v>291</v>
      </c>
      <c r="F27" s="238"/>
      <c r="G27" s="237" t="s">
        <v>71</v>
      </c>
      <c r="H27" s="239"/>
      <c r="I27" s="238"/>
    </row>
    <row r="28" spans="2:9" ht="12.95" customHeight="1">
      <c r="B28" s="240" t="s">
        <v>292</v>
      </c>
      <c r="C28" s="241"/>
      <c r="D28" s="242"/>
      <c r="E28" s="237" t="s">
        <v>293</v>
      </c>
      <c r="F28" s="238"/>
      <c r="G28" s="237" t="s">
        <v>71</v>
      </c>
      <c r="H28" s="239"/>
      <c r="I28" s="238"/>
    </row>
    <row r="29" spans="2:9" ht="12.95" customHeight="1">
      <c r="B29" s="240" t="s">
        <v>265</v>
      </c>
      <c r="C29" s="241"/>
      <c r="D29" s="242"/>
      <c r="E29" s="237" t="s">
        <v>266</v>
      </c>
      <c r="F29" s="238"/>
      <c r="G29" s="237">
        <v>1</v>
      </c>
      <c r="H29" s="239"/>
      <c r="I29" s="238"/>
    </row>
    <row r="30" spans="2:9" ht="12.95" customHeight="1">
      <c r="B30" s="256" t="s">
        <v>225</v>
      </c>
      <c r="C30" s="241"/>
      <c r="D30" s="247"/>
      <c r="E30" s="257" t="s">
        <v>226</v>
      </c>
      <c r="F30" s="249"/>
      <c r="G30" s="257" t="s">
        <v>71</v>
      </c>
      <c r="H30" s="239"/>
      <c r="I30" s="249"/>
    </row>
    <row r="31" spans="2:9" ht="12.95" customHeight="1">
      <c r="B31" s="256" t="s">
        <v>195</v>
      </c>
      <c r="C31" s="241"/>
      <c r="D31" s="247"/>
      <c r="E31" s="257" t="s">
        <v>194</v>
      </c>
      <c r="F31" s="249"/>
      <c r="G31" s="257">
        <v>0.5</v>
      </c>
      <c r="H31" s="239"/>
      <c r="I31" s="249"/>
    </row>
    <row r="32" spans="2:9" ht="12.95" customHeight="1">
      <c r="B32" s="250" t="s">
        <v>200</v>
      </c>
      <c r="C32" s="251"/>
      <c r="D32" s="252"/>
      <c r="E32" s="258" t="s">
        <v>201</v>
      </c>
      <c r="F32" s="258"/>
      <c r="G32" s="253" t="s">
        <v>71</v>
      </c>
      <c r="H32" s="255"/>
      <c r="I32" s="254"/>
    </row>
    <row r="33" spans="2:9" ht="12.95" customHeight="1">
      <c r="B33" s="250" t="s">
        <v>107</v>
      </c>
      <c r="C33" s="251"/>
      <c r="D33" s="252"/>
      <c r="E33" s="253" t="s">
        <v>106</v>
      </c>
      <c r="F33" s="254"/>
      <c r="G33" s="253" t="s">
        <v>71</v>
      </c>
      <c r="H33" s="255"/>
      <c r="I33" s="254"/>
    </row>
    <row r="34" spans="2:9" ht="25.5" customHeight="1"/>
    <row r="35" spans="2:9" ht="22.5"/>
  </sheetData>
  <mergeCells count="61"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C10:F10"/>
    <mergeCell ref="B15:D15"/>
    <mergeCell ref="E15:F15"/>
    <mergeCell ref="G15:I15"/>
    <mergeCell ref="B26:D26"/>
    <mergeCell ref="E26:F26"/>
    <mergeCell ref="G26:I26"/>
    <mergeCell ref="B23:D23"/>
    <mergeCell ref="B20:D20"/>
    <mergeCell ref="E20:F20"/>
    <mergeCell ref="G20:I20"/>
    <mergeCell ref="E28:F28"/>
    <mergeCell ref="G28:I28"/>
    <mergeCell ref="B28:D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8" t="s">
        <v>0</v>
      </c>
      <c r="C1" s="288"/>
      <c r="D1" s="5"/>
      <c r="E1" s="5"/>
      <c r="F1" s="5"/>
    </row>
    <row r="2" spans="1:6" ht="27.95" customHeight="1">
      <c r="A2" s="4"/>
      <c r="B2" s="289" t="s">
        <v>308</v>
      </c>
      <c r="C2" s="289"/>
      <c r="D2" s="289"/>
      <c r="E2" s="289"/>
      <c r="F2" s="289"/>
    </row>
    <row r="3" spans="1:6" ht="42.75" customHeight="1">
      <c r="B3" s="282" t="s">
        <v>45</v>
      </c>
      <c r="C3" s="283"/>
      <c r="D3" s="283"/>
      <c r="E3" s="283"/>
      <c r="F3" s="283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125</v>
      </c>
      <c r="C16" s="17" t="s">
        <v>50</v>
      </c>
      <c r="D16" s="15" t="s">
        <v>127</v>
      </c>
      <c r="E16" s="14" t="s">
        <v>53</v>
      </c>
      <c r="F16" s="16" t="s">
        <v>53</v>
      </c>
    </row>
    <row r="17" spans="2:6" ht="20.100000000000001" customHeight="1">
      <c r="B17" s="11" t="s">
        <v>126</v>
      </c>
      <c r="C17" s="17" t="s">
        <v>55</v>
      </c>
      <c r="D17" s="15" t="s">
        <v>128</v>
      </c>
      <c r="E17" s="14" t="s">
        <v>53</v>
      </c>
      <c r="F17" s="16" t="s">
        <v>53</v>
      </c>
    </row>
    <row r="18" spans="2:6" ht="20.100000000000001" customHeight="1">
      <c r="B18" s="11" t="s">
        <v>125</v>
      </c>
      <c r="C18" s="17" t="s">
        <v>55</v>
      </c>
      <c r="D18" s="15" t="s">
        <v>129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2026-07-09T10:41:39Z</cp:lastPrinted>
  <dcterms:created xsi:type="dcterms:W3CDTF">2024-09-12T06:50:39Z</dcterms:created>
  <dcterms:modified xsi:type="dcterms:W3CDTF">2026-07-09T10:51:21Z</dcterms:modified>
</cp:coreProperties>
</file>